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ENA\Downloads\"/>
    </mc:Choice>
  </mc:AlternateContent>
  <xr:revisionPtr revIDLastSave="0" documentId="13_ncr:1_{7DD43736-1D1A-4A3A-B54B-27CC2D2B5A04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ICIO" sheetId="6" r:id="rId1"/>
    <sheet name="FACTORES" sheetId="7" r:id="rId2"/>
    <sheet name="ESTUDIO DE MERCADO" sheetId="1" r:id="rId3"/>
    <sheet name="COSTEO NEC PROC" sheetId="3" r:id="rId4"/>
    <sheet name="PPTO TRIMESTRAL PROCEDIMIENTO" sheetId="4" r:id="rId5"/>
    <sheet name="GRAFICA PPTO." sheetId="9" r:id="rId6"/>
  </sheet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4" l="1"/>
  <c r="K14" i="3" l="1"/>
  <c r="H9" i="1"/>
  <c r="G9" i="1"/>
  <c r="J73" i="1" l="1"/>
  <c r="J72" i="1"/>
  <c r="J71" i="1"/>
  <c r="J70" i="1"/>
  <c r="F15" i="3" l="1"/>
  <c r="F16" i="3"/>
  <c r="F37" i="4" s="1"/>
  <c r="F17" i="3"/>
  <c r="F38" i="4" s="1"/>
  <c r="F18" i="3"/>
  <c r="F14" i="3"/>
  <c r="F35" i="4" s="1"/>
  <c r="W18" i="3"/>
  <c r="W15" i="3"/>
  <c r="F30" i="4" s="1"/>
  <c r="W16" i="3"/>
  <c r="F31" i="4" s="1"/>
  <c r="W17" i="3"/>
  <c r="W14" i="3"/>
  <c r="F29" i="4" s="1"/>
  <c r="S15" i="3"/>
  <c r="S16" i="3"/>
  <c r="S17" i="3"/>
  <c r="S18" i="3"/>
  <c r="S14" i="3"/>
  <c r="O15" i="3"/>
  <c r="F25" i="4" s="1"/>
  <c r="O16" i="3"/>
  <c r="F20" i="4" s="1"/>
  <c r="O17" i="3"/>
  <c r="F27" i="4" s="1"/>
  <c r="O18" i="3"/>
  <c r="F22" i="4" s="1"/>
  <c r="O14" i="3"/>
  <c r="F24" i="4" s="1"/>
  <c r="K15" i="3"/>
  <c r="K16" i="3"/>
  <c r="K17" i="3"/>
  <c r="F14" i="4" s="1"/>
  <c r="K18" i="3"/>
  <c r="F15" i="4" s="1"/>
  <c r="F36" i="4"/>
  <c r="F33" i="4"/>
  <c r="F16" i="4"/>
  <c r="F11" i="4"/>
  <c r="E36" i="4"/>
  <c r="E37" i="4"/>
  <c r="E38" i="4"/>
  <c r="E35" i="4"/>
  <c r="E30" i="4"/>
  <c r="E31" i="4"/>
  <c r="E32" i="4"/>
  <c r="E33" i="4"/>
  <c r="E29" i="4"/>
  <c r="E25" i="4"/>
  <c r="E26" i="4"/>
  <c r="E27" i="4"/>
  <c r="E24" i="4"/>
  <c r="E19" i="4"/>
  <c r="E20" i="4"/>
  <c r="E21" i="4"/>
  <c r="E22" i="4"/>
  <c r="E18" i="4"/>
  <c r="E12" i="4"/>
  <c r="E13" i="4"/>
  <c r="E14" i="4"/>
  <c r="E15" i="4"/>
  <c r="E16" i="4"/>
  <c r="E11" i="4"/>
  <c r="F26" i="4" l="1"/>
  <c r="F19" i="4"/>
  <c r="F21" i="4"/>
  <c r="F17" i="4"/>
  <c r="F28" i="4"/>
  <c r="F34" i="4"/>
  <c r="F23" i="4" l="1"/>
  <c r="F41" i="4"/>
  <c r="J25" i="1"/>
  <c r="J24" i="1"/>
  <c r="J23" i="1"/>
  <c r="J22" i="1"/>
  <c r="J21" i="1"/>
  <c r="J61" i="1"/>
  <c r="J60" i="1"/>
  <c r="J59" i="1"/>
  <c r="J58" i="1"/>
  <c r="J57" i="1"/>
  <c r="J49" i="1"/>
  <c r="J48" i="1"/>
  <c r="J47" i="1"/>
  <c r="J46" i="1"/>
  <c r="J45" i="1"/>
  <c r="J34" i="1"/>
  <c r="J35" i="1"/>
  <c r="J36" i="1"/>
  <c r="J37" i="1"/>
  <c r="J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Indunasil</author>
  </authors>
  <commentList>
    <comment ref="D13" authorId="0" shapeId="0" xr:uid="{16B2F9C0-E770-4E38-BC5D-2AC508632B47}">
      <text>
        <r>
          <rPr>
            <b/>
            <sz val="9"/>
            <color indexed="81"/>
            <rFont val="Tahoma"/>
            <family val="2"/>
          </rPr>
          <t>Escoja el tipo de recurso físico costeado para el procedimiento o plan:
1. Propio
2. Arriendo
3. Alquiler</t>
        </r>
      </text>
    </comment>
    <comment ref="M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Escoja el tipo de recurso físico costeado para el procedimiento o plan:
1. Propio
2. Arriendo
3. Alquiler</t>
        </r>
      </text>
    </comment>
    <comment ref="Q13" authorId="0" shapeId="0" xr:uid="{E16C3E57-E0AA-4A9B-943F-D5613FA39A12}">
      <text>
        <r>
          <rPr>
            <b/>
            <sz val="9"/>
            <color indexed="81"/>
            <rFont val="Tahoma"/>
            <family val="2"/>
          </rPr>
          <t>Escoja el tipo de recurso físico costeado para el procedimiento o plan:
1. Propio
2. Arriendo
3. Alquiler</t>
        </r>
      </text>
    </comment>
    <comment ref="U13" authorId="0" shapeId="0" xr:uid="{3A252872-7CE7-4304-BFDC-1EB2C20E0126}">
      <text>
        <r>
          <rPr>
            <b/>
            <sz val="9"/>
            <color indexed="81"/>
            <rFont val="Tahoma"/>
            <family val="2"/>
          </rPr>
          <t>Escoja el tipo de recurso físico costeado para el procedimiento o plan:
1. Propio
2. Arriendo
3. Alquiler</t>
        </r>
      </text>
    </comment>
  </commentList>
</comments>
</file>

<file path=xl/sharedStrings.xml><?xml version="1.0" encoding="utf-8"?>
<sst xmlns="http://schemas.openxmlformats.org/spreadsheetml/2006/main" count="186" uniqueCount="118">
  <si>
    <t>Promedio</t>
  </si>
  <si>
    <t>RECURSOS HUMANOS</t>
  </si>
  <si>
    <t>RECURSOS FÍSICOS</t>
  </si>
  <si>
    <t>RECURSOS TECNOLÓGICOS</t>
  </si>
  <si>
    <t>INSUMOS</t>
  </si>
  <si>
    <t>DESCRIPCIÓN</t>
  </si>
  <si>
    <t>CANTIDAD</t>
  </si>
  <si>
    <t>SALARIO/HONORARIOS</t>
  </si>
  <si>
    <t xml:space="preserve">SUBSIDIO DE TRANSPORTE </t>
  </si>
  <si>
    <t>VALOR TOTAL</t>
  </si>
  <si>
    <t>VALOR UNITARIO</t>
  </si>
  <si>
    <t>Valor compra fuente 1</t>
  </si>
  <si>
    <t>Valor compra fuente 2</t>
  </si>
  <si>
    <t>Valor compra fuente 3</t>
  </si>
  <si>
    <t>Valor compra fuente 4</t>
  </si>
  <si>
    <t>Colocar Logo Empresa</t>
  </si>
  <si>
    <t>NOMBRE DE LA EMPRESA</t>
  </si>
  <si>
    <t>PROCEDIMIENTO PRESUPUESTO EMPRESARIAL</t>
  </si>
  <si>
    <t>PROCEDIMIENTO PRESUPUESTO ORGANIZACIONAL</t>
  </si>
  <si>
    <t>COMPUTADORES 15</t>
  </si>
  <si>
    <t>USB</t>
  </si>
  <si>
    <t>IMPRESORAS 3</t>
  </si>
  <si>
    <t>INTERNET</t>
  </si>
  <si>
    <t>LAPICES</t>
  </si>
  <si>
    <t>REGLAS</t>
  </si>
  <si>
    <t>CD</t>
  </si>
  <si>
    <t>MARCADORES</t>
  </si>
  <si>
    <t>Servicio Luz</t>
  </si>
  <si>
    <t>Servicio Agua</t>
  </si>
  <si>
    <t>Servicio de Teléfono</t>
  </si>
  <si>
    <t>ARRIENDO</t>
  </si>
  <si>
    <t>BOTIQUINES TE</t>
  </si>
  <si>
    <t>PAPELERIA</t>
  </si>
  <si>
    <t>COMPUTADORES</t>
  </si>
  <si>
    <t>IMPRESORAS</t>
  </si>
  <si>
    <t>Estimación Ejecución del plan estrategico trimestral</t>
  </si>
  <si>
    <t>Papeleria e insumos en general</t>
  </si>
  <si>
    <t>Ejecución de Auditoria interna</t>
  </si>
  <si>
    <t>Medición indicadores de auditoria</t>
  </si>
  <si>
    <t>Documentacion información interna e interna</t>
  </si>
  <si>
    <t>FACTORES</t>
  </si>
  <si>
    <t>Acompañamiento a empresa pyme</t>
  </si>
  <si>
    <t>Propuesta de mejora para empresa pyme</t>
  </si>
  <si>
    <t>Total Ingresos</t>
  </si>
  <si>
    <t>Gastos Operacionales</t>
  </si>
  <si>
    <t>Gestión Estrategica</t>
  </si>
  <si>
    <t>Mejora Continua</t>
  </si>
  <si>
    <t>Gestión Productos y Servicios</t>
  </si>
  <si>
    <t>Elaboración de la propuesta de Mejora</t>
  </si>
  <si>
    <t>Servicios externos ( paquetería, fotografía, renta de equipo)</t>
  </si>
  <si>
    <t>Viaticos visita a pyme asesorada</t>
  </si>
  <si>
    <t>Gestión Provisión de Cargos</t>
  </si>
  <si>
    <t>Ejecución Assesment center</t>
  </si>
  <si>
    <t>Selección del personal</t>
  </si>
  <si>
    <t>Vinculacion del personal ( Afiliaciones)</t>
  </si>
  <si>
    <t>Gestión de Nomina y Presupuesto</t>
  </si>
  <si>
    <t>Proyección de nuevos colaboradores en empresa</t>
  </si>
  <si>
    <t>Proyeccion devengos y deducciones</t>
  </si>
  <si>
    <t>Proyeccion prestaciones y parafiscales</t>
  </si>
  <si>
    <t>Proyección liquidación</t>
  </si>
  <si>
    <t xml:space="preserve">Proyeccion desvinculación </t>
  </si>
  <si>
    <t>Gestión Investigación y empresarismo</t>
  </si>
  <si>
    <t>Servicios de obtención de la información</t>
  </si>
  <si>
    <t>Trabajo de Campo</t>
  </si>
  <si>
    <t>Viaticos</t>
  </si>
  <si>
    <t>Gastos de Publicación ( Revistas)</t>
  </si>
  <si>
    <t>Gestion de Comunión y relaciones corporativas</t>
  </si>
  <si>
    <t>Gastos de Internet</t>
  </si>
  <si>
    <t>Formatos anunciones internos y externos</t>
  </si>
  <si>
    <t>Gestión de Mantenimiento y Desarrollo</t>
  </si>
  <si>
    <t>Capacitación a colaboradores</t>
  </si>
  <si>
    <t>Inducción de Personal</t>
  </si>
  <si>
    <t>Medición y Evaluación de desempeño a colaboradores</t>
  </si>
  <si>
    <t>Actividades deportivas y recreación</t>
  </si>
  <si>
    <t>Gestión de Seguridad y Salud en el Trabajo</t>
  </si>
  <si>
    <t>capacitaciones SSST</t>
  </si>
  <si>
    <t>Programas Salud Ocupacional</t>
  </si>
  <si>
    <t>Elementos de protección personal</t>
  </si>
  <si>
    <t>Papeleria e insumos de oficina</t>
  </si>
  <si>
    <t>Simulacro Anual</t>
  </si>
  <si>
    <t>Mantenimiento de extintores</t>
  </si>
  <si>
    <t>elementos de protección personal</t>
  </si>
  <si>
    <t>Mantenimiento de Instalaciones</t>
  </si>
  <si>
    <t>Mantenimiento equipos de computo</t>
  </si>
  <si>
    <t>Manejo de Basuras</t>
  </si>
  <si>
    <t>Punto ecologico, reciclaje</t>
  </si>
  <si>
    <t>Celebración Fechas especiales de la empresa</t>
  </si>
  <si>
    <t>Total gastos operacionales</t>
  </si>
  <si>
    <t>TOTAL  PRESUPUESTO</t>
  </si>
  <si>
    <t xml:space="preserve">Gestión </t>
  </si>
  <si>
    <t>COMUNICACIONES (TELEFONO)</t>
  </si>
  <si>
    <t>PRESUPUESTO PROCESOS EMPRESA DIDACTICA</t>
  </si>
  <si>
    <t>DESCRIPCION</t>
  </si>
  <si>
    <t>PRESUPUESTO</t>
  </si>
  <si>
    <t>PROCESO</t>
  </si>
  <si>
    <t>VALOR</t>
  </si>
  <si>
    <t>TOTA RECURSOS FISICOS</t>
  </si>
  <si>
    <t>TOTAL RECUROS TECNOLOGICOS</t>
  </si>
  <si>
    <t>TOTAL INSUMOS</t>
  </si>
  <si>
    <t>TOTAL PROCESO</t>
  </si>
  <si>
    <t>TOTAL PRESUPUESTO</t>
  </si>
  <si>
    <t>ITEM</t>
  </si>
  <si>
    <t>Etiquetas de columna</t>
  </si>
  <si>
    <t>Suma de VALOR</t>
  </si>
  <si>
    <t>TOTAL RECURSOS HUMANOS</t>
  </si>
  <si>
    <t>PRESUPUESTO FINAL</t>
  </si>
  <si>
    <t>presupuesto de nómina</t>
  </si>
  <si>
    <t>asistentes</t>
  </si>
  <si>
    <t>Código:GNP-FEM-FR-002</t>
  </si>
  <si>
    <t>FORMATO ESTUDIO DE MERCADO</t>
  </si>
  <si>
    <t>Versión:001</t>
  </si>
  <si>
    <t>Fecha:5/ 07/2021</t>
  </si>
  <si>
    <t>FORMATO COSTEO INVENTARIO DE NECESISDADES DE PRESUPUESTO</t>
  </si>
  <si>
    <t>Código: GNP-FCIN-FR-002</t>
  </si>
  <si>
    <t>Código:GNP-FP-FR-002</t>
  </si>
  <si>
    <t>FORMATO PRESUPUESTO</t>
  </si>
  <si>
    <t>APROBO</t>
  </si>
  <si>
    <t xml:space="preserve">                 REALIZO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</si>
</sst>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Arial Unicode MS"/>
      <family val="2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sto MT"/>
      <family val="1"/>
    </font>
    <font>
      <sz val="16"/>
      <color rgb="FFFF0000"/>
      <name val="Calibri"/>
      <family val="2"/>
      <scheme val="minor"/>
    </font>
    <font>
      <sz val="2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67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99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2FC32F"/>
        <bgColor indexed="64"/>
      </patternFill>
    </fill>
    <fill>
      <patternFill patternType="solid">
        <fgColor rgb="FF0070C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wrapText="1"/>
    </xf>
    <xf numFmtId="44" fontId="0" fillId="0" borderId="1" xfId="1" applyFont="1" applyBorder="1"/>
    <xf numFmtId="0" fontId="0" fillId="0" borderId="6" xfId="0" applyBorder="1"/>
    <xf numFmtId="0" fontId="0" fillId="0" borderId="8" xfId="0" applyBorder="1"/>
    <xf numFmtId="44" fontId="0" fillId="0" borderId="9" xfId="1" applyFont="1" applyBorder="1"/>
    <xf numFmtId="0" fontId="0" fillId="0" borderId="11" xfId="0" applyBorder="1"/>
    <xf numFmtId="44" fontId="0" fillId="0" borderId="12" xfId="1" applyFont="1" applyBorder="1"/>
    <xf numFmtId="0" fontId="3" fillId="0" borderId="0" xfId="0" applyFont="1" applyBorder="1"/>
    <xf numFmtId="0" fontId="0" fillId="8" borderId="6" xfId="0" applyFill="1" applyBorder="1"/>
    <xf numFmtId="44" fontId="0" fillId="8" borderId="1" xfId="1" applyFont="1" applyFill="1" applyBorder="1"/>
    <xf numFmtId="44" fontId="0" fillId="0" borderId="13" xfId="1" applyFont="1" applyBorder="1"/>
    <xf numFmtId="44" fontId="0" fillId="8" borderId="7" xfId="1" applyFont="1" applyFill="1" applyBorder="1"/>
    <xf numFmtId="44" fontId="0" fillId="0" borderId="7" xfId="1" applyFont="1" applyBorder="1"/>
    <xf numFmtId="44" fontId="0" fillId="0" borderId="10" xfId="1" applyFont="1" applyBorder="1"/>
    <xf numFmtId="0" fontId="3" fillId="7" borderId="0" xfId="0" applyFont="1" applyFill="1" applyBorder="1"/>
    <xf numFmtId="0" fontId="0" fillId="7" borderId="0" xfId="0" applyFill="1"/>
    <xf numFmtId="0" fontId="2" fillId="9" borderId="2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vertical="center" wrapText="1"/>
    </xf>
    <xf numFmtId="44" fontId="2" fillId="9" borderId="14" xfId="1" applyFont="1" applyFill="1" applyBorder="1" applyAlignment="1">
      <alignment horizontal="center" vertical="center" wrapText="1"/>
    </xf>
    <xf numFmtId="44" fontId="2" fillId="9" borderId="15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10" borderId="4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0" borderId="9" xfId="0" applyFill="1" applyBorder="1" applyAlignment="1">
      <alignment wrapText="1"/>
    </xf>
    <xf numFmtId="0" fontId="0" fillId="11" borderId="4" xfId="0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0" fillId="11" borderId="9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3" borderId="4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8" fillId="5" borderId="18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11" borderId="22" xfId="0" applyFill="1" applyBorder="1" applyAlignment="1">
      <alignment wrapText="1"/>
    </xf>
    <xf numFmtId="0" fontId="0" fillId="11" borderId="23" xfId="0" applyFill="1" applyBorder="1" applyAlignment="1">
      <alignment wrapText="1"/>
    </xf>
    <xf numFmtId="0" fontId="0" fillId="11" borderId="29" xfId="0" applyFill="1" applyBorder="1" applyAlignment="1">
      <alignment wrapText="1"/>
    </xf>
    <xf numFmtId="0" fontId="0" fillId="10" borderId="3" xfId="0" applyFill="1" applyBorder="1" applyAlignment="1">
      <alignment wrapText="1"/>
    </xf>
    <xf numFmtId="0" fontId="0" fillId="10" borderId="6" xfId="0" applyFill="1" applyBorder="1" applyAlignment="1">
      <alignment wrapText="1"/>
    </xf>
    <xf numFmtId="0" fontId="0" fillId="10" borderId="8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0" fillId="0" borderId="1" xfId="0" applyBorder="1"/>
    <xf numFmtId="0" fontId="4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2" fillId="0" borderId="8" xfId="0" applyFont="1" applyBorder="1"/>
    <xf numFmtId="0" fontId="0" fillId="0" borderId="0" xfId="0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44" fontId="0" fillId="0" borderId="0" xfId="1" applyFont="1" applyFill="1" applyBorder="1"/>
    <xf numFmtId="0" fontId="0" fillId="0" borderId="0" xfId="0" applyFill="1" applyBorder="1"/>
    <xf numFmtId="0" fontId="2" fillId="6" borderId="39" xfId="0" applyFont="1" applyFill="1" applyBorder="1"/>
    <xf numFmtId="0" fontId="2" fillId="6" borderId="38" xfId="0" applyFont="1" applyFill="1" applyBorder="1" applyAlignment="1">
      <alignment horizontal="center"/>
    </xf>
    <xf numFmtId="0" fontId="2" fillId="13" borderId="1" xfId="0" applyFont="1" applyFill="1" applyBorder="1"/>
    <xf numFmtId="0" fontId="2" fillId="14" borderId="1" xfId="0" applyFont="1" applyFill="1" applyBorder="1"/>
    <xf numFmtId="0" fontId="0" fillId="0" borderId="0" xfId="0" pivotButton="1"/>
    <xf numFmtId="164" fontId="0" fillId="0" borderId="1" xfId="1" applyNumberFormat="1" applyFont="1" applyBorder="1"/>
    <xf numFmtId="164" fontId="2" fillId="13" borderId="1" xfId="1" applyNumberFormat="1" applyFont="1" applyFill="1" applyBorder="1"/>
    <xf numFmtId="164" fontId="2" fillId="14" borderId="1" xfId="1" applyNumberFormat="1" applyFont="1" applyFill="1" applyBorder="1"/>
    <xf numFmtId="164" fontId="0" fillId="0" borderId="0" xfId="0" applyNumberFormat="1"/>
    <xf numFmtId="0" fontId="2" fillId="0" borderId="1" xfId="0" applyFont="1" applyFill="1" applyBorder="1"/>
    <xf numFmtId="164" fontId="2" fillId="0" borderId="1" xfId="1" applyNumberFormat="1" applyFont="1" applyFill="1" applyBorder="1"/>
    <xf numFmtId="0" fontId="0" fillId="0" borderId="0" xfId="0" applyBorder="1"/>
    <xf numFmtId="44" fontId="0" fillId="8" borderId="0" xfId="1" applyFont="1" applyFill="1" applyBorder="1"/>
    <xf numFmtId="44" fontId="0" fillId="0" borderId="0" xfId="1" applyFont="1" applyBorder="1"/>
    <xf numFmtId="0" fontId="0" fillId="8" borderId="0" xfId="0" applyFill="1" applyBorder="1"/>
    <xf numFmtId="0" fontId="12" fillId="0" borderId="0" xfId="0" applyFont="1" applyBorder="1"/>
    <xf numFmtId="0" fontId="0" fillId="0" borderId="48" xfId="0" applyBorder="1"/>
    <xf numFmtId="44" fontId="0" fillId="2" borderId="5" xfId="1" applyFont="1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30" xfId="0" applyFill="1" applyBorder="1" applyAlignment="1">
      <alignment wrapText="1"/>
    </xf>
    <xf numFmtId="0" fontId="0" fillId="3" borderId="49" xfId="0" applyFill="1" applyBorder="1" applyAlignment="1">
      <alignment wrapText="1"/>
    </xf>
    <xf numFmtId="44" fontId="0" fillId="3" borderId="2" xfId="1" applyFont="1" applyFill="1" applyBorder="1" applyAlignment="1">
      <alignment wrapText="1"/>
    </xf>
    <xf numFmtId="44" fontId="0" fillId="10" borderId="4" xfId="1" applyFont="1" applyFill="1" applyBorder="1" applyAlignment="1">
      <alignment wrapText="1"/>
    </xf>
    <xf numFmtId="44" fontId="0" fillId="11" borderId="19" xfId="1" applyFont="1" applyFill="1" applyBorder="1" applyAlignment="1">
      <alignment wrapText="1"/>
    </xf>
    <xf numFmtId="44" fontId="0" fillId="4" borderId="5" xfId="1" applyFont="1" applyFill="1" applyBorder="1" applyAlignment="1">
      <alignment wrapText="1"/>
    </xf>
    <xf numFmtId="0" fontId="2" fillId="9" borderId="50" xfId="0" applyFont="1" applyFill="1" applyBorder="1" applyAlignment="1">
      <alignment horizontal="center" wrapText="1"/>
    </xf>
    <xf numFmtId="9" fontId="2" fillId="9" borderId="50" xfId="0" applyNumberFormat="1" applyFont="1" applyFill="1" applyBorder="1" applyAlignment="1">
      <alignment horizontal="center" wrapText="1"/>
    </xf>
    <xf numFmtId="44" fontId="0" fillId="0" borderId="1" xfId="1" applyFont="1" applyFill="1" applyBorder="1"/>
    <xf numFmtId="0" fontId="12" fillId="0" borderId="0" xfId="0" applyFont="1"/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center" vertical="center"/>
    </xf>
    <xf numFmtId="0" fontId="14" fillId="12" borderId="35" xfId="0" applyFont="1" applyFill="1" applyBorder="1" applyAlignment="1">
      <alignment horizontal="center" vertical="center"/>
    </xf>
    <xf numFmtId="0" fontId="14" fillId="12" borderId="36" xfId="0" applyFont="1" applyFill="1" applyBorder="1" applyAlignment="1">
      <alignment horizontal="center" vertical="center"/>
    </xf>
    <xf numFmtId="0" fontId="14" fillId="12" borderId="3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15" fillId="0" borderId="40" xfId="0" applyFont="1" applyBorder="1" applyAlignment="1">
      <alignment horizontal="left"/>
    </xf>
    <xf numFmtId="0" fontId="15" fillId="0" borderId="41" xfId="0" applyFont="1" applyBorder="1" applyAlignment="1">
      <alignment horizontal="left"/>
    </xf>
    <xf numFmtId="0" fontId="16" fillId="0" borderId="11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3" fillId="0" borderId="8" xfId="0" applyFont="1" applyBorder="1" applyAlignment="1">
      <alignment horizontal="justify"/>
    </xf>
    <xf numFmtId="0" fontId="13" fillId="0" borderId="9" xfId="0" applyFont="1" applyBorder="1" applyAlignment="1">
      <alignment horizontal="justify"/>
    </xf>
    <xf numFmtId="0" fontId="13" fillId="0" borderId="6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3" fillId="0" borderId="3" xfId="0" applyFont="1" applyBorder="1" applyAlignment="1">
      <alignment horizontal="justify"/>
    </xf>
    <xf numFmtId="0" fontId="13" fillId="0" borderId="4" xfId="0" applyFont="1" applyBorder="1" applyAlignment="1">
      <alignment horizontal="justify"/>
    </xf>
    <xf numFmtId="0" fontId="13" fillId="0" borderId="6" xfId="0" applyFont="1" applyBorder="1" applyAlignment="1">
      <alignment horizontal="justify"/>
    </xf>
    <xf numFmtId="0" fontId="13" fillId="0" borderId="1" xfId="0" applyFont="1" applyBorder="1" applyAlignment="1">
      <alignment horizontal="justify"/>
    </xf>
    <xf numFmtId="0" fontId="13" fillId="0" borderId="8" xfId="0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18" fillId="0" borderId="1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42" xfId="0" applyFont="1" applyBorder="1" applyAlignment="1">
      <alignment horizontal="center"/>
    </xf>
    <xf numFmtId="0" fontId="13" fillId="0" borderId="6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0" borderId="35" xfId="0" applyFont="1" applyBorder="1" applyAlignment="1">
      <alignment horizontal="justify"/>
    </xf>
    <xf numFmtId="0" fontId="13" fillId="0" borderId="36" xfId="0" applyFont="1" applyBorder="1" applyAlignment="1">
      <alignment horizontal="justify"/>
    </xf>
    <xf numFmtId="0" fontId="13" fillId="0" borderId="37" xfId="0" applyFont="1" applyBorder="1" applyAlignment="1">
      <alignment horizontal="justify"/>
    </xf>
    <xf numFmtId="0" fontId="13" fillId="0" borderId="40" xfId="0" applyFont="1" applyBorder="1" applyAlignment="1">
      <alignment horizontal="justify"/>
    </xf>
    <xf numFmtId="0" fontId="13" fillId="0" borderId="41" xfId="0" applyFont="1" applyBorder="1" applyAlignment="1">
      <alignment horizontal="justify"/>
    </xf>
    <xf numFmtId="0" fontId="18" fillId="0" borderId="28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45" xfId="0" applyFont="1" applyBorder="1" applyAlignment="1">
      <alignment horizontal="justify"/>
    </xf>
    <xf numFmtId="0" fontId="13" fillId="0" borderId="33" xfId="0" applyFont="1" applyBorder="1" applyAlignment="1">
      <alignment horizontal="justify"/>
    </xf>
    <xf numFmtId="0" fontId="13" fillId="0" borderId="46" xfId="0" applyFont="1" applyBorder="1" applyAlignment="1">
      <alignment horizontal="justify"/>
    </xf>
    <xf numFmtId="0" fontId="18" fillId="0" borderId="40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13" fillId="0" borderId="44" xfId="0" applyFont="1" applyBorder="1" applyAlignment="1">
      <alignment horizontal="justify"/>
    </xf>
    <xf numFmtId="0" fontId="13" fillId="0" borderId="20" xfId="0" applyFont="1" applyBorder="1" applyAlignment="1">
      <alignment horizontal="justify"/>
    </xf>
    <xf numFmtId="0" fontId="13" fillId="0" borderId="22" xfId="0" applyFont="1" applyBorder="1" applyAlignment="1">
      <alignment horizontal="justify"/>
    </xf>
    <xf numFmtId="0" fontId="13" fillId="0" borderId="44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45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13" fillId="0" borderId="35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7" fillId="0" borderId="28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wrapText="1"/>
    </xf>
    <xf numFmtId="0" fontId="8" fillId="5" borderId="22" xfId="0" applyFont="1" applyFill="1" applyBorder="1" applyAlignment="1">
      <alignment horizontal="center" wrapText="1"/>
    </xf>
    <xf numFmtId="0" fontId="8" fillId="5" borderId="19" xfId="0" applyFont="1" applyFill="1" applyBorder="1" applyAlignment="1">
      <alignment horizontal="center" wrapText="1"/>
    </xf>
    <xf numFmtId="0" fontId="8" fillId="5" borderId="21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9" fillId="0" borderId="33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3">
    <dxf>
      <font>
        <color theme="0"/>
      </font>
    </dxf>
    <dxf>
      <font>
        <color theme="0"/>
      </font>
    </dxf>
    <dxf>
      <numFmt numFmtId="164" formatCode="_-&quot;$&quot;\ * #,##0_-;\-&quot;$&quot;\ * #,##0_-;_-&quot;$&quot;\ * &quot;-&quot;??_-;_-@_-"/>
    </dxf>
  </dxfs>
  <tableStyles count="0" defaultTableStyle="TableStyleMedium2" defaultPivotStyle="PivotStyleLight16"/>
  <colors>
    <mruColors>
      <color rgb="FF2FC32F"/>
      <color rgb="FF66FF99"/>
      <color rgb="FFFFFF99"/>
      <color rgb="FF99FF66"/>
      <color rgb="FFFFCCCC"/>
      <color rgb="FF0033CC"/>
      <color rgb="FF009900"/>
      <color rgb="FF66FF66"/>
      <color rgb="FF17A3CF"/>
      <color rgb="FF37A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[FORMATOS PROCEDIMIENTO PRESUPUESTO.xlsx]GRAFICA PPTO.!TablaDinámica2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PRESUPUESTO</a:t>
            </a:r>
            <a:r>
              <a:rPr lang="es-CO" baseline="0"/>
              <a:t>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PPTO.'!$D$10:$D$11</c:f>
              <c:strCache>
                <c:ptCount val="1"/>
                <c:pt idx="0">
                  <c:v>TOTA RECURSOS FISICOS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'GRAFICA PPTO.'!$C$12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'GRAFICA PPTO.'!$D$12</c:f>
              <c:numCache>
                <c:formatCode>_-"$"\ * #,##0_-;\-"$"\ * #,##0_-;_-"$"\ * "-"??_-;_-@_-</c:formatCode>
                <c:ptCount val="1"/>
                <c:pt idx="0">
                  <c:v>71597283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7-4E7A-8C83-56CA347751C4}"/>
            </c:ext>
          </c:extLst>
        </c:ser>
        <c:ser>
          <c:idx val="1"/>
          <c:order val="1"/>
          <c:tx>
            <c:strRef>
              <c:f>'GRAFICA PPTO.'!$E$10:$E$11</c:f>
              <c:strCache>
                <c:ptCount val="1"/>
                <c:pt idx="0">
                  <c:v>TOTAL INSUMOS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'GRAFICA PPTO.'!$C$12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'GRAFICA PPTO.'!$E$12</c:f>
              <c:numCache>
                <c:formatCode>_-"$"\ * #,##0_-;\-"$"\ * #,##0_-;_-"$"\ * "-"??_-;_-@_-</c:formatCode>
                <c:ptCount val="1"/>
                <c:pt idx="0">
                  <c:v>20000000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B7-4E7A-8C83-56CA347751C4}"/>
            </c:ext>
          </c:extLst>
        </c:ser>
        <c:ser>
          <c:idx val="2"/>
          <c:order val="2"/>
          <c:tx>
            <c:strRef>
              <c:f>'GRAFICA PPTO.'!$F$10:$F$11</c:f>
              <c:strCache>
                <c:ptCount val="1"/>
                <c:pt idx="0">
                  <c:v>TOTAL PROCESO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'GRAFICA PPTO.'!$C$12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'GRAFICA PPTO.'!$F$12</c:f>
              <c:numCache>
                <c:formatCode>_-"$"\ * #,##0_-;\-"$"\ * #,##0_-;_-"$"\ * "-"??_-;_-@_-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B7-4E7A-8C83-56CA347751C4}"/>
            </c:ext>
          </c:extLst>
        </c:ser>
        <c:ser>
          <c:idx val="3"/>
          <c:order val="3"/>
          <c:tx>
            <c:strRef>
              <c:f>'GRAFICA PPTO.'!$G$10:$G$11</c:f>
              <c:strCache>
                <c:ptCount val="1"/>
                <c:pt idx="0">
                  <c:v>TOTAL RECUROS TECNOLOGICOS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'GRAFICA PPTO.'!$C$12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'GRAFICA PPTO.'!$G$12</c:f>
              <c:numCache>
                <c:formatCode>_-"$"\ * #,##0_-;\-"$"\ * #,##0_-;_-"$"\ * "-"??_-;_-@_-</c:formatCode>
                <c:ptCount val="1"/>
                <c:pt idx="0">
                  <c:v>564848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B7-4E7A-8C83-56CA34775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6910959"/>
        <c:axId val="26913039"/>
      </c:barChart>
      <c:catAx>
        <c:axId val="26910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3039"/>
        <c:crosses val="autoZero"/>
        <c:auto val="1"/>
        <c:lblAlgn val="ctr"/>
        <c:lblOffset val="100"/>
        <c:noMultiLvlLbl val="0"/>
      </c:catAx>
      <c:valAx>
        <c:axId val="2691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0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hyperlink" Target="#INICIO!A1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28576</xdr:colOff>
      <xdr:row>3</xdr:row>
      <xdr:rowOff>0</xdr:rowOff>
    </xdr:from>
    <xdr:ext cx="4509336" cy="2228850"/>
    <xdr:pic>
      <xdr:nvPicPr>
        <xdr:cNvPr id="2" name="image1.jpg" descr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00576" y="1333500"/>
          <a:ext cx="4509336" cy="2228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18</xdr:row>
      <xdr:rowOff>200025</xdr:rowOff>
    </xdr:from>
    <xdr:to>
      <xdr:col>3</xdr:col>
      <xdr:colOff>190500</xdr:colOff>
      <xdr:row>25</xdr:row>
      <xdr:rowOff>104775</xdr:rowOff>
    </xdr:to>
    <xdr:sp macro="" textlink="">
      <xdr:nvSpPr>
        <xdr:cNvPr id="3" name="Anil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62025" y="2181225"/>
          <a:ext cx="1514475" cy="1504950"/>
        </a:xfrm>
        <a:prstGeom prst="donu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000" b="1">
            <a:solidFill>
              <a:schemeClr val="accent6">
                <a:lumMod val="50000"/>
              </a:schemeClr>
            </a:solidFill>
          </a:endParaRPr>
        </a:p>
        <a:p>
          <a:pPr algn="l"/>
          <a:endParaRPr lang="es-CO" sz="1000" b="1">
            <a:solidFill>
              <a:schemeClr val="accent6">
                <a:lumMod val="50000"/>
              </a:schemeClr>
            </a:solidFill>
          </a:endParaRPr>
        </a:p>
        <a:p>
          <a:pPr algn="l"/>
          <a:endParaRPr lang="es-CO" sz="200" b="1">
            <a:solidFill>
              <a:schemeClr val="accent6">
                <a:lumMod val="50000"/>
              </a:schemeClr>
            </a:solidFill>
          </a:endParaRPr>
        </a:p>
        <a:p>
          <a:pPr algn="ctr"/>
          <a:r>
            <a:rPr lang="es-CO" sz="1050" b="1">
              <a:solidFill>
                <a:schemeClr val="tx1"/>
              </a:solidFill>
            </a:rPr>
            <a:t>RECURSOS</a:t>
          </a:r>
          <a:r>
            <a:rPr lang="es-CO" sz="1050" b="1" baseline="0">
              <a:solidFill>
                <a:schemeClr val="tx1"/>
              </a:solidFill>
            </a:rPr>
            <a:t> FISICOS</a:t>
          </a:r>
          <a:endParaRPr lang="es-CO" sz="105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190500</xdr:colOff>
      <xdr:row>30</xdr:row>
      <xdr:rowOff>142875</xdr:rowOff>
    </xdr:from>
    <xdr:to>
      <xdr:col>3</xdr:col>
      <xdr:colOff>180975</xdr:colOff>
      <xdr:row>37</xdr:row>
      <xdr:rowOff>95250</xdr:rowOff>
    </xdr:to>
    <xdr:sp macro="" textlink="">
      <xdr:nvSpPr>
        <xdr:cNvPr id="7" name="Anill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52500" y="4414086"/>
          <a:ext cx="1514475" cy="2509085"/>
        </a:xfrm>
        <a:prstGeom prst="donu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000" b="1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s-CO" sz="1000" b="1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s-CO" sz="1000" b="1">
              <a:solidFill>
                <a:schemeClr val="tx1"/>
              </a:solidFill>
              <a:latin typeface="+mn-lt"/>
              <a:ea typeface="+mn-ea"/>
              <a:cs typeface="+mn-cs"/>
            </a:rPr>
            <a:t>RECURSOS TECNOLOGICOS</a:t>
          </a:r>
        </a:p>
      </xdr:txBody>
    </xdr:sp>
    <xdr:clientData/>
  </xdr:twoCellAnchor>
  <xdr:twoCellAnchor>
    <xdr:from>
      <xdr:col>1</xdr:col>
      <xdr:colOff>161925</xdr:colOff>
      <xdr:row>42</xdr:row>
      <xdr:rowOff>142875</xdr:rowOff>
    </xdr:from>
    <xdr:to>
      <xdr:col>3</xdr:col>
      <xdr:colOff>152400</xdr:colOff>
      <xdr:row>49</xdr:row>
      <xdr:rowOff>47625</xdr:rowOff>
    </xdr:to>
    <xdr:sp macro="" textlink="">
      <xdr:nvSpPr>
        <xdr:cNvPr id="8" name="Anill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923925" y="7000875"/>
          <a:ext cx="1514475" cy="1524000"/>
        </a:xfrm>
        <a:prstGeom prst="donu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000" b="1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s-CO" sz="1000" b="1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s-CO" sz="1000" b="1">
              <a:solidFill>
                <a:schemeClr val="tx1"/>
              </a:solidFill>
              <a:latin typeface="+mn-lt"/>
              <a:ea typeface="+mn-ea"/>
              <a:cs typeface="+mn-cs"/>
            </a:rPr>
            <a:t>       </a:t>
          </a:r>
        </a:p>
        <a:p>
          <a:pPr marL="0" indent="0" algn="l"/>
          <a:r>
            <a:rPr lang="es-CO" sz="1000" b="1">
              <a:solidFill>
                <a:schemeClr val="tx1"/>
              </a:solidFill>
              <a:latin typeface="+mn-lt"/>
              <a:ea typeface="+mn-ea"/>
              <a:cs typeface="+mn-cs"/>
            </a:rPr>
            <a:t>      INSUMOS</a:t>
          </a:r>
        </a:p>
      </xdr:txBody>
    </xdr:sp>
    <xdr:clientData/>
  </xdr:twoCellAnchor>
  <xdr:twoCellAnchor>
    <xdr:from>
      <xdr:col>1</xdr:col>
      <xdr:colOff>133350</xdr:colOff>
      <xdr:row>54</xdr:row>
      <xdr:rowOff>95250</xdr:rowOff>
    </xdr:from>
    <xdr:to>
      <xdr:col>3</xdr:col>
      <xdr:colOff>123825</xdr:colOff>
      <xdr:row>61</xdr:row>
      <xdr:rowOff>0</xdr:rowOff>
    </xdr:to>
    <xdr:sp macro="" textlink="">
      <xdr:nvSpPr>
        <xdr:cNvPr id="9" name="Anill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95350" y="8972550"/>
          <a:ext cx="1514475" cy="1524000"/>
        </a:xfrm>
        <a:prstGeom prst="donu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900" b="1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s-CO" sz="900" b="1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s-CO" sz="9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s-CO" sz="900" b="1">
              <a:solidFill>
                <a:schemeClr val="tx1"/>
              </a:solidFill>
              <a:latin typeface="+mn-lt"/>
              <a:ea typeface="+mn-ea"/>
              <a:cs typeface="+mn-cs"/>
            </a:rPr>
            <a:t>MANTENIMIENTO</a:t>
          </a:r>
        </a:p>
      </xdr:txBody>
    </xdr:sp>
    <xdr:clientData/>
  </xdr:twoCellAnchor>
  <xdr:twoCellAnchor>
    <xdr:from>
      <xdr:col>1</xdr:col>
      <xdr:colOff>131794</xdr:colOff>
      <xdr:row>63</xdr:row>
      <xdr:rowOff>0</xdr:rowOff>
    </xdr:from>
    <xdr:to>
      <xdr:col>3</xdr:col>
      <xdr:colOff>122269</xdr:colOff>
      <xdr:row>63</xdr:row>
      <xdr:rowOff>0</xdr:rowOff>
    </xdr:to>
    <xdr:sp macro="" textlink="">
      <xdr:nvSpPr>
        <xdr:cNvPr id="10" name="Anil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93794" y="11262049"/>
          <a:ext cx="1514475" cy="1524001"/>
        </a:xfrm>
        <a:prstGeom prst="donu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900" b="1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s-CO" sz="900" b="1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s-CO" sz="9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s-CO" sz="900" b="1">
              <a:solidFill>
                <a:schemeClr val="tx1"/>
              </a:solidFill>
              <a:latin typeface="+mn-lt"/>
              <a:ea typeface="+mn-ea"/>
              <a:cs typeface="+mn-cs"/>
            </a:rPr>
            <a:t>PROCESO</a:t>
          </a:r>
        </a:p>
      </xdr:txBody>
    </xdr:sp>
    <xdr:clientData/>
  </xdr:twoCellAnchor>
  <xdr:oneCellAnchor>
    <xdr:from>
      <xdr:col>4</xdr:col>
      <xdr:colOff>250658</xdr:colOff>
      <xdr:row>0</xdr:row>
      <xdr:rowOff>100263</xdr:rowOff>
    </xdr:from>
    <xdr:ext cx="1794711" cy="982579"/>
    <xdr:pic>
      <xdr:nvPicPr>
        <xdr:cNvPr id="11" name="image1.jpg" descr=" 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98658" y="100263"/>
          <a:ext cx="1794711" cy="982579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310816</xdr:colOff>
      <xdr:row>6</xdr:row>
      <xdr:rowOff>110289</xdr:rowOff>
    </xdr:from>
    <xdr:to>
      <xdr:col>3</xdr:col>
      <xdr:colOff>301291</xdr:colOff>
      <xdr:row>12</xdr:row>
      <xdr:rowOff>100264</xdr:rowOff>
    </xdr:to>
    <xdr:sp macro="" textlink="">
      <xdr:nvSpPr>
        <xdr:cNvPr id="12" name="Anillo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072816" y="1734552"/>
          <a:ext cx="1514475" cy="1393659"/>
        </a:xfrm>
        <a:prstGeom prst="donu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000" b="1">
            <a:solidFill>
              <a:schemeClr val="accent6">
                <a:lumMod val="50000"/>
              </a:schemeClr>
            </a:solidFill>
          </a:endParaRPr>
        </a:p>
        <a:p>
          <a:pPr algn="l"/>
          <a:endParaRPr lang="es-CO" sz="1000" b="1">
            <a:solidFill>
              <a:schemeClr val="accent6">
                <a:lumMod val="50000"/>
              </a:schemeClr>
            </a:solidFill>
          </a:endParaRPr>
        </a:p>
        <a:p>
          <a:pPr algn="l"/>
          <a:endParaRPr lang="es-CO" sz="200" b="1">
            <a:solidFill>
              <a:schemeClr val="accent6">
                <a:lumMod val="50000"/>
              </a:schemeClr>
            </a:solidFill>
          </a:endParaRPr>
        </a:p>
        <a:p>
          <a:pPr algn="ctr"/>
          <a:r>
            <a:rPr lang="es-CO" sz="1050" b="1">
              <a:solidFill>
                <a:schemeClr val="tx1"/>
              </a:solidFill>
            </a:rPr>
            <a:t>RECURSOS</a:t>
          </a:r>
          <a:r>
            <a:rPr lang="es-CO" sz="1050" b="1" baseline="0">
              <a:solidFill>
                <a:schemeClr val="tx1"/>
              </a:solidFill>
            </a:rPr>
            <a:t> HUMANOS</a:t>
          </a:r>
          <a:endParaRPr lang="es-CO" sz="105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133350</xdr:colOff>
      <xdr:row>66</xdr:row>
      <xdr:rowOff>95250</xdr:rowOff>
    </xdr:from>
    <xdr:to>
      <xdr:col>3</xdr:col>
      <xdr:colOff>123825</xdr:colOff>
      <xdr:row>73</xdr:row>
      <xdr:rowOff>0</xdr:rowOff>
    </xdr:to>
    <xdr:sp macro="" textlink="">
      <xdr:nvSpPr>
        <xdr:cNvPr id="13" name="Anillo 8">
          <a:extLst>
            <a:ext uri="{FF2B5EF4-FFF2-40B4-BE49-F238E27FC236}">
              <a16:creationId xmlns:a16="http://schemas.microsoft.com/office/drawing/2014/main" id="{6A394C37-B384-4B9D-AC11-399504B3C2B2}"/>
            </a:ext>
          </a:extLst>
        </xdr:cNvPr>
        <xdr:cNvSpPr/>
      </xdr:nvSpPr>
      <xdr:spPr>
        <a:xfrm>
          <a:off x="895350" y="11124197"/>
          <a:ext cx="1514475" cy="1318461"/>
        </a:xfrm>
        <a:prstGeom prst="donu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900" b="1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s-CO" sz="900" b="1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s-CO" sz="9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s-CO" sz="900" b="1">
              <a:solidFill>
                <a:schemeClr val="tx1"/>
              </a:solidFill>
              <a:latin typeface="+mn-lt"/>
              <a:ea typeface="+mn-ea"/>
              <a:cs typeface="+mn-cs"/>
            </a:rPr>
            <a:t>       PROCESO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166687</xdr:colOff>
      <xdr:row>0</xdr:row>
      <xdr:rowOff>154781</xdr:rowOff>
    </xdr:from>
    <xdr:ext cx="1178719" cy="1107281"/>
    <xdr:pic>
      <xdr:nvPicPr>
        <xdr:cNvPr id="2" name="image1.jpg" descr=" 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77250" y="154781"/>
          <a:ext cx="1178719" cy="1107281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1</xdr:row>
      <xdr:rowOff>142875</xdr:rowOff>
    </xdr:from>
    <xdr:ext cx="1566111" cy="628650"/>
    <xdr:pic>
      <xdr:nvPicPr>
        <xdr:cNvPr id="2" name="image1.jpg" descr=" 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76500" y="333375"/>
          <a:ext cx="1566111" cy="628650"/>
        </a:xfrm>
        <a:prstGeom prst="rect">
          <a:avLst/>
        </a:prstGeom>
        <a:noFill/>
      </xdr:spPr>
    </xdr:pic>
    <xdr:clientData fLocksWithSheet="0"/>
  </xdr:oneCellAnchor>
  <xdr:twoCellAnchor>
    <xdr:from>
      <xdr:col>3</xdr:col>
      <xdr:colOff>638175</xdr:colOff>
      <xdr:row>44</xdr:row>
      <xdr:rowOff>152400</xdr:rowOff>
    </xdr:from>
    <xdr:to>
      <xdr:col>4</xdr:col>
      <xdr:colOff>1752600</xdr:colOff>
      <xdr:row>44</xdr:row>
      <xdr:rowOff>152400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C384AAF-8AEF-A602-4EFD-38F9C8A0AB9B}"/>
            </a:ext>
          </a:extLst>
        </xdr:cNvPr>
        <xdr:cNvCxnSpPr/>
      </xdr:nvCxnSpPr>
      <xdr:spPr>
        <a:xfrm>
          <a:off x="4143375" y="8848725"/>
          <a:ext cx="1771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44</xdr:row>
      <xdr:rowOff>152400</xdr:rowOff>
    </xdr:from>
    <xdr:to>
      <xdr:col>6</xdr:col>
      <xdr:colOff>9525</xdr:colOff>
      <xdr:row>44</xdr:row>
      <xdr:rowOff>152400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16AE9A77-7675-4A53-B73E-F8BB18B89043}"/>
            </a:ext>
          </a:extLst>
        </xdr:cNvPr>
        <xdr:cNvCxnSpPr/>
      </xdr:nvCxnSpPr>
      <xdr:spPr>
        <a:xfrm>
          <a:off x="7296150" y="8848725"/>
          <a:ext cx="1781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990600</xdr:colOff>
      <xdr:row>14</xdr:row>
      <xdr:rowOff>66675</xdr:rowOff>
    </xdr:from>
    <xdr:to>
      <xdr:col>7</xdr:col>
      <xdr:colOff>1524000</xdr:colOff>
      <xdr:row>33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857250</xdr:colOff>
      <xdr:row>0</xdr:row>
      <xdr:rowOff>0</xdr:rowOff>
    </xdr:from>
    <xdr:ext cx="2600325" cy="1295400"/>
    <xdr:pic>
      <xdr:nvPicPr>
        <xdr:cNvPr id="4" name="image1.jpg" descr=" 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05250" y="0"/>
          <a:ext cx="2600325" cy="1295400"/>
        </a:xfrm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401.483928240741" createdVersion="7" refreshedVersion="7" minRefreshableVersion="3" recordCount="31" xr:uid="{A6A3841A-BDE3-4B15-A87B-7039FA5B483B}">
  <cacheSource type="worksheet">
    <worksheetSource ref="E10:F41" sheet="PPTO TRIMESTRAL PROCEDIMIENTO"/>
  </cacheSource>
  <cacheFields count="2">
    <cacheField name="ITEM" numFmtId="0">
      <sharedItems containsBlank="1" containsMixedTypes="1" containsNumber="1" containsInteger="1" minValue="0" maxValue="0" count="14">
        <s v="asistentes"/>
        <n v="0"/>
        <s v="TOTAL RECURSOS HUMANOS"/>
        <s v="ARRIENDO"/>
        <s v="BOTIQUINES TE"/>
        <s v="Servicio Luz"/>
        <s v="Servicio Agua"/>
        <s v="Servicio de Teléfono"/>
        <s v="TOTA RECURSOS FISICOS"/>
        <s v="TOTAL RECUROS TECNOLOGICOS"/>
        <s v="TOTAL INSUMOS"/>
        <s v="TOTAL PROCESO"/>
        <m/>
        <s v="TOTAL PRESUPUESTO"/>
      </sharedItems>
    </cacheField>
    <cacheField name="VALOR" numFmtId="164">
      <sharedItems containsString="0" containsBlank="1" containsNumber="1" containsInteger="1" minValue="0" maxValue="1703655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x v="0"/>
    <n v="16203400"/>
  </r>
  <r>
    <x v="1"/>
    <n v="35000000"/>
  </r>
  <r>
    <x v="1"/>
    <n v="27000000"/>
  </r>
  <r>
    <x v="1"/>
    <n v="0"/>
  </r>
  <r>
    <x v="1"/>
    <n v="0"/>
  </r>
  <r>
    <x v="1"/>
    <n v="0"/>
  </r>
  <r>
    <x v="2"/>
    <n v="78203400"/>
  </r>
  <r>
    <x v="3"/>
    <n v="60000000"/>
  </r>
  <r>
    <x v="4"/>
    <n v="242424"/>
  </r>
  <r>
    <x v="5"/>
    <n v="121212"/>
  </r>
  <r>
    <x v="6"/>
    <n v="1212"/>
  </r>
  <r>
    <x v="7"/>
    <n v="11232435"/>
  </r>
  <r>
    <x v="8"/>
    <n v="71597283"/>
  </r>
  <r>
    <x v="1"/>
    <n v="200000"/>
  </r>
  <r>
    <x v="1"/>
    <n v="242424"/>
  </r>
  <r>
    <x v="1"/>
    <n v="121212"/>
  </r>
  <r>
    <x v="1"/>
    <n v="1212"/>
  </r>
  <r>
    <x v="9"/>
    <n v="564848"/>
  </r>
  <r>
    <x v="1"/>
    <n v="0"/>
  </r>
  <r>
    <x v="1"/>
    <n v="0"/>
  </r>
  <r>
    <x v="1"/>
    <n v="0"/>
  </r>
  <r>
    <x v="1"/>
    <n v="20000000"/>
  </r>
  <r>
    <x v="1"/>
    <n v="0"/>
  </r>
  <r>
    <x v="10"/>
    <n v="20000000"/>
  </r>
  <r>
    <x v="1"/>
    <n v="0"/>
  </r>
  <r>
    <x v="1"/>
    <n v="0"/>
  </r>
  <r>
    <x v="1"/>
    <n v="0"/>
  </r>
  <r>
    <x v="1"/>
    <n v="0"/>
  </r>
  <r>
    <x v="11"/>
    <n v="0"/>
  </r>
  <r>
    <x v="12"/>
    <m/>
  </r>
  <r>
    <x v="13"/>
    <n v="1703655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E8F6F0-760D-483B-ACB6-BF6A0E8501BE}" name="TablaDinámica2" cacheId="0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7" indent="0" outline="1" outlineData="1" multipleFieldFilters="0" chartFormat="8">
  <location ref="C10:G12" firstHeaderRow="1" firstDataRow="2" firstDataCol="1"/>
  <pivotFields count="2">
    <pivotField axis="axisCol" showAll="0">
      <items count="15">
        <item h="1" x="1"/>
        <item x="8"/>
        <item x="10"/>
        <item h="1" x="13"/>
        <item x="11"/>
        <item x="9"/>
        <item h="1" x="2"/>
        <item h="1" x="12"/>
        <item h="1" x="0"/>
        <item h="1" x="3"/>
        <item h="1" x="4"/>
        <item h="1" x="5"/>
        <item h="1" x="6"/>
        <item h="1" x="7"/>
        <item t="default"/>
      </items>
    </pivotField>
    <pivotField dataField="1" numFmtId="164" showAll="0"/>
  </pivotFields>
  <rowItems count="1">
    <i/>
  </rowItems>
  <colFields count="1">
    <field x="0"/>
  </colFields>
  <colItems count="4">
    <i>
      <x v="1"/>
    </i>
    <i>
      <x v="2"/>
    </i>
    <i>
      <x v="4"/>
    </i>
    <i>
      <x v="5"/>
    </i>
  </colItems>
  <dataFields count="1">
    <dataField name="Suma de VALOR" fld="1" baseField="0" baseItem="0"/>
  </dataFields>
  <formats count="3">
    <format dxfId="2">
      <pivotArea collapsedLevelsAreSubtotals="1" fieldPosition="0">
        <references count="1">
          <reference field="0" count="0"/>
        </references>
      </pivotArea>
    </format>
    <format dxfId="1">
      <pivotArea grandCol="1" outline="0" collapsedLevelsAreSubtotals="1" fieldPosition="0"/>
    </format>
    <format dxfId="0">
      <pivotArea dataOnly="0" labelOnly="1" grandCol="1" outline="0" fieldPosition="0"/>
    </format>
  </formats>
  <chartFormats count="6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7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7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7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7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N3"/>
  <sheetViews>
    <sheetView showGridLines="0" workbookViewId="0"/>
  </sheetViews>
  <sheetFormatPr baseColWidth="10" defaultRowHeight="15"/>
  <sheetData>
    <row r="3" spans="5:14" ht="75" customHeight="1">
      <c r="E3" s="106" t="s">
        <v>91</v>
      </c>
      <c r="F3" s="106"/>
      <c r="G3" s="106"/>
      <c r="H3" s="106"/>
      <c r="I3" s="106"/>
      <c r="J3" s="106"/>
      <c r="K3" s="106"/>
      <c r="L3" s="106"/>
      <c r="M3" s="106"/>
      <c r="N3" s="106"/>
    </row>
  </sheetData>
  <mergeCells count="1">
    <mergeCell ref="E3:N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39CA9-F0FD-4D81-AF25-B16A42E8891C}">
  <dimension ref="C2:E75"/>
  <sheetViews>
    <sheetView showGridLines="0" workbookViewId="0">
      <selection activeCell="H20" sqref="H20"/>
    </sheetView>
  </sheetViews>
  <sheetFormatPr baseColWidth="10" defaultRowHeight="15"/>
  <cols>
    <col min="3" max="5" width="22.5703125" customWidth="1"/>
  </cols>
  <sheetData>
    <row r="2" spans="3:5" ht="32.25" thickBot="1">
      <c r="C2" s="107" t="s">
        <v>40</v>
      </c>
      <c r="D2" s="108"/>
      <c r="E2" s="109"/>
    </row>
    <row r="3" spans="3:5" ht="15.75" thickBot="1">
      <c r="C3" s="110"/>
      <c r="D3" s="111"/>
      <c r="E3" s="111"/>
    </row>
    <row r="4" spans="3:5" ht="21" thickBot="1">
      <c r="C4" s="112" t="s">
        <v>89</v>
      </c>
      <c r="D4" s="113"/>
      <c r="E4" s="113"/>
    </row>
    <row r="5" spans="3:5" s="35" customFormat="1" ht="21">
      <c r="C5" s="114" t="s">
        <v>41</v>
      </c>
      <c r="D5" s="115"/>
      <c r="E5" s="115"/>
    </row>
    <row r="6" spans="3:5" s="35" customFormat="1" ht="21">
      <c r="C6" s="116" t="s">
        <v>42</v>
      </c>
      <c r="D6" s="117"/>
      <c r="E6" s="117"/>
    </row>
    <row r="7" spans="3:5" ht="21">
      <c r="C7" s="120"/>
      <c r="D7" s="121"/>
      <c r="E7" s="121"/>
    </row>
    <row r="8" spans="3:5" ht="21">
      <c r="C8" s="122" t="s">
        <v>43</v>
      </c>
      <c r="D8" s="123"/>
      <c r="E8" s="123"/>
    </row>
    <row r="9" spans="3:5" ht="21.75" thickBot="1">
      <c r="C9" s="124"/>
      <c r="D9" s="125"/>
      <c r="E9" s="125"/>
    </row>
    <row r="10" spans="3:5" ht="21" thickBot="1">
      <c r="C10" s="112" t="s">
        <v>44</v>
      </c>
      <c r="D10" s="113"/>
      <c r="E10" s="113"/>
    </row>
    <row r="11" spans="3:5" ht="21" thickBot="1">
      <c r="C11" s="126" t="s">
        <v>45</v>
      </c>
      <c r="D11" s="127"/>
      <c r="E11" s="128"/>
    </row>
    <row r="12" spans="3:5" ht="21">
      <c r="C12" s="129" t="s">
        <v>35</v>
      </c>
      <c r="D12" s="130"/>
      <c r="E12" s="130"/>
    </row>
    <row r="13" spans="3:5" ht="21">
      <c r="C13" s="131" t="s">
        <v>36</v>
      </c>
      <c r="D13" s="132"/>
      <c r="E13" s="132"/>
    </row>
    <row r="14" spans="3:5" ht="21.75" thickBot="1">
      <c r="C14" s="133"/>
      <c r="D14" s="134"/>
      <c r="E14" s="134"/>
    </row>
    <row r="15" spans="3:5" ht="21" thickBot="1">
      <c r="C15" s="135" t="s">
        <v>46</v>
      </c>
      <c r="D15" s="136"/>
      <c r="E15" s="137"/>
    </row>
    <row r="16" spans="3:5" ht="21">
      <c r="C16" s="129" t="s">
        <v>37</v>
      </c>
      <c r="D16" s="130"/>
      <c r="E16" s="130"/>
    </row>
    <row r="17" spans="3:5" ht="21">
      <c r="C17" s="138" t="s">
        <v>38</v>
      </c>
      <c r="D17" s="139"/>
      <c r="E17" s="139"/>
    </row>
    <row r="18" spans="3:5" ht="21.75" thickBot="1">
      <c r="C18" s="118" t="s">
        <v>39</v>
      </c>
      <c r="D18" s="119"/>
      <c r="E18" s="119"/>
    </row>
    <row r="19" spans="3:5" ht="21.75" thickBot="1">
      <c r="C19" s="143" t="s">
        <v>36</v>
      </c>
      <c r="D19" s="144"/>
      <c r="E19" s="144"/>
    </row>
    <row r="20" spans="3:5" ht="21" thickBot="1">
      <c r="C20" s="145" t="s">
        <v>47</v>
      </c>
      <c r="D20" s="146"/>
      <c r="E20" s="147"/>
    </row>
    <row r="21" spans="3:5" ht="21">
      <c r="C21" s="148"/>
      <c r="D21" s="149"/>
      <c r="E21" s="150"/>
    </row>
    <row r="22" spans="3:5" ht="21">
      <c r="C22" s="151" t="s">
        <v>48</v>
      </c>
      <c r="D22" s="152"/>
      <c r="E22" s="153"/>
    </row>
    <row r="23" spans="3:5" ht="21">
      <c r="C23" s="151" t="s">
        <v>49</v>
      </c>
      <c r="D23" s="152"/>
      <c r="E23" s="153"/>
    </row>
    <row r="24" spans="3:5" ht="21">
      <c r="C24" s="151" t="s">
        <v>50</v>
      </c>
      <c r="D24" s="152"/>
      <c r="E24" s="153"/>
    </row>
    <row r="25" spans="3:5" ht="21.75" thickBot="1">
      <c r="C25" s="140" t="s">
        <v>36</v>
      </c>
      <c r="D25" s="141"/>
      <c r="E25" s="142"/>
    </row>
    <row r="26" spans="3:5" ht="21" thickBot="1">
      <c r="C26" s="154" t="s">
        <v>51</v>
      </c>
      <c r="D26" s="155"/>
      <c r="E26" s="156"/>
    </row>
    <row r="27" spans="3:5" ht="21">
      <c r="C27" s="157" t="s">
        <v>52</v>
      </c>
      <c r="D27" s="158"/>
      <c r="E27" s="159"/>
    </row>
    <row r="28" spans="3:5" ht="21">
      <c r="C28" s="151" t="s">
        <v>53</v>
      </c>
      <c r="D28" s="152"/>
      <c r="E28" s="153"/>
    </row>
    <row r="29" spans="3:5" ht="21">
      <c r="C29" s="151" t="s">
        <v>54</v>
      </c>
      <c r="D29" s="152"/>
      <c r="E29" s="153"/>
    </row>
    <row r="30" spans="3:5" ht="21.75" thickBot="1">
      <c r="C30" s="140" t="s">
        <v>36</v>
      </c>
      <c r="D30" s="141"/>
      <c r="E30" s="142"/>
    </row>
    <row r="31" spans="3:5" ht="21" thickBot="1">
      <c r="C31" s="126" t="s">
        <v>55</v>
      </c>
      <c r="D31" s="127"/>
      <c r="E31" s="128"/>
    </row>
    <row r="32" spans="3:5" ht="21">
      <c r="C32" s="129" t="s">
        <v>56</v>
      </c>
      <c r="D32" s="130"/>
      <c r="E32" s="130"/>
    </row>
    <row r="33" spans="3:5" ht="21">
      <c r="C33" s="131" t="s">
        <v>57</v>
      </c>
      <c r="D33" s="132"/>
      <c r="E33" s="132"/>
    </row>
    <row r="34" spans="3:5" ht="21">
      <c r="C34" s="131" t="s">
        <v>58</v>
      </c>
      <c r="D34" s="132"/>
      <c r="E34" s="132"/>
    </row>
    <row r="35" spans="3:5" ht="21">
      <c r="C35" s="131" t="s">
        <v>59</v>
      </c>
      <c r="D35" s="132"/>
      <c r="E35" s="132"/>
    </row>
    <row r="36" spans="3:5" ht="21">
      <c r="C36" s="131" t="s">
        <v>60</v>
      </c>
      <c r="D36" s="132"/>
      <c r="E36" s="132"/>
    </row>
    <row r="37" spans="3:5" ht="21.75" thickBot="1">
      <c r="C37" s="131" t="s">
        <v>36</v>
      </c>
      <c r="D37" s="132"/>
      <c r="E37" s="132"/>
    </row>
    <row r="38" spans="3:5" ht="21" thickBot="1">
      <c r="C38" s="126" t="s">
        <v>61</v>
      </c>
      <c r="D38" s="127"/>
      <c r="E38" s="128"/>
    </row>
    <row r="39" spans="3:5" ht="21">
      <c r="C39" s="129" t="s">
        <v>62</v>
      </c>
      <c r="D39" s="130"/>
      <c r="E39" s="130"/>
    </row>
    <row r="40" spans="3:5" ht="21">
      <c r="C40" s="131" t="s">
        <v>63</v>
      </c>
      <c r="D40" s="132"/>
      <c r="E40" s="132"/>
    </row>
    <row r="41" spans="3:5" ht="21">
      <c r="C41" s="131" t="s">
        <v>49</v>
      </c>
      <c r="D41" s="132"/>
      <c r="E41" s="132"/>
    </row>
    <row r="42" spans="3:5" ht="21">
      <c r="C42" s="131" t="s">
        <v>64</v>
      </c>
      <c r="D42" s="132"/>
      <c r="E42" s="132"/>
    </row>
    <row r="43" spans="3:5" ht="21">
      <c r="C43" s="131" t="s">
        <v>65</v>
      </c>
      <c r="D43" s="132"/>
      <c r="E43" s="132"/>
    </row>
    <row r="44" spans="3:5" ht="21.75" thickBot="1">
      <c r="C44" s="118" t="s">
        <v>36</v>
      </c>
      <c r="D44" s="119"/>
      <c r="E44" s="119"/>
    </row>
    <row r="45" spans="3:5" ht="21" thickBot="1">
      <c r="C45" s="145" t="s">
        <v>66</v>
      </c>
      <c r="D45" s="146"/>
      <c r="E45" s="147"/>
    </row>
    <row r="46" spans="3:5" ht="21">
      <c r="C46" s="160" t="s">
        <v>67</v>
      </c>
      <c r="D46" s="161"/>
      <c r="E46" s="161"/>
    </row>
    <row r="47" spans="3:5" ht="21">
      <c r="C47" s="162" t="s">
        <v>68</v>
      </c>
      <c r="D47" s="163"/>
      <c r="E47" s="163"/>
    </row>
    <row r="48" spans="3:5" ht="21.75" thickBot="1">
      <c r="C48" s="164" t="s">
        <v>36</v>
      </c>
      <c r="D48" s="165"/>
      <c r="E48" s="165"/>
    </row>
    <row r="49" spans="3:5" ht="21" thickBot="1">
      <c r="C49" s="126" t="s">
        <v>69</v>
      </c>
      <c r="D49" s="127"/>
      <c r="E49" s="128"/>
    </row>
    <row r="50" spans="3:5" ht="21">
      <c r="C50" s="129" t="s">
        <v>70</v>
      </c>
      <c r="D50" s="130"/>
      <c r="E50" s="130"/>
    </row>
    <row r="51" spans="3:5" ht="21">
      <c r="C51" s="131" t="s">
        <v>71</v>
      </c>
      <c r="D51" s="132"/>
      <c r="E51" s="132"/>
    </row>
    <row r="52" spans="3:5" ht="21">
      <c r="C52" s="131" t="s">
        <v>72</v>
      </c>
      <c r="D52" s="132"/>
      <c r="E52" s="132"/>
    </row>
    <row r="53" spans="3:5" ht="21">
      <c r="C53" s="131" t="s">
        <v>73</v>
      </c>
      <c r="D53" s="132"/>
      <c r="E53" s="132"/>
    </row>
    <row r="54" spans="3:5" ht="21.75" thickBot="1">
      <c r="C54" s="120" t="s">
        <v>36</v>
      </c>
      <c r="D54" s="121"/>
      <c r="E54" s="121"/>
    </row>
    <row r="55" spans="3:5" ht="21" thickBot="1">
      <c r="C55" s="154" t="s">
        <v>74</v>
      </c>
      <c r="D55" s="155"/>
      <c r="E55" s="156"/>
    </row>
    <row r="56" spans="3:5" ht="21">
      <c r="C56" s="120" t="s">
        <v>75</v>
      </c>
      <c r="D56" s="121"/>
      <c r="E56" s="121"/>
    </row>
    <row r="57" spans="3:5" ht="21">
      <c r="C57" s="120" t="s">
        <v>76</v>
      </c>
      <c r="D57" s="121"/>
      <c r="E57" s="121"/>
    </row>
    <row r="58" spans="3:5" ht="21">
      <c r="C58" s="166" t="s">
        <v>77</v>
      </c>
      <c r="D58" s="121"/>
      <c r="E58" s="121"/>
    </row>
    <row r="59" spans="3:5" ht="21">
      <c r="C59" s="66" t="s">
        <v>36</v>
      </c>
      <c r="D59" s="67"/>
      <c r="E59" s="68"/>
    </row>
    <row r="60" spans="3:5" ht="21">
      <c r="C60" s="120" t="s">
        <v>76</v>
      </c>
      <c r="D60" s="121"/>
      <c r="E60" s="121"/>
    </row>
    <row r="61" spans="3:5" ht="21">
      <c r="C61" s="120" t="s">
        <v>78</v>
      </c>
      <c r="D61" s="121"/>
      <c r="E61" s="121"/>
    </row>
    <row r="62" spans="3:5" ht="21">
      <c r="C62" s="120" t="s">
        <v>79</v>
      </c>
      <c r="D62" s="121"/>
      <c r="E62" s="121"/>
    </row>
    <row r="63" spans="3:5" ht="21">
      <c r="C63" s="120"/>
      <c r="D63" s="121"/>
      <c r="E63" s="121"/>
    </row>
    <row r="64" spans="3:5" ht="21">
      <c r="C64" s="120" t="s">
        <v>80</v>
      </c>
      <c r="D64" s="121"/>
      <c r="E64" s="121"/>
    </row>
    <row r="65" spans="3:5" ht="21">
      <c r="C65" s="120" t="s">
        <v>81</v>
      </c>
      <c r="D65" s="121"/>
      <c r="E65" s="121"/>
    </row>
    <row r="66" spans="3:5" ht="21">
      <c r="C66" s="120" t="s">
        <v>82</v>
      </c>
      <c r="D66" s="121"/>
      <c r="E66" s="121"/>
    </row>
    <row r="67" spans="3:5" ht="21">
      <c r="C67" s="120" t="s">
        <v>83</v>
      </c>
      <c r="D67" s="121"/>
      <c r="E67" s="121"/>
    </row>
    <row r="68" spans="3:5" ht="21">
      <c r="C68" s="120" t="s">
        <v>84</v>
      </c>
      <c r="D68" s="121"/>
      <c r="E68" s="121"/>
    </row>
    <row r="69" spans="3:5" ht="21">
      <c r="C69" s="120" t="s">
        <v>85</v>
      </c>
      <c r="D69" s="121"/>
      <c r="E69" s="121"/>
    </row>
    <row r="70" spans="3:5" ht="21">
      <c r="C70" s="120" t="s">
        <v>86</v>
      </c>
      <c r="D70" s="121"/>
      <c r="E70" s="121"/>
    </row>
    <row r="71" spans="3:5" ht="21">
      <c r="C71" s="120"/>
      <c r="D71" s="121"/>
      <c r="E71" s="121"/>
    </row>
    <row r="72" spans="3:5" ht="21">
      <c r="C72" s="120" t="s">
        <v>75</v>
      </c>
      <c r="D72" s="121"/>
      <c r="E72" s="121"/>
    </row>
    <row r="73" spans="3:5" ht="21">
      <c r="C73" s="122" t="s">
        <v>87</v>
      </c>
      <c r="D73" s="123"/>
      <c r="E73" s="123"/>
    </row>
    <row r="74" spans="3:5" ht="21">
      <c r="C74" s="120"/>
      <c r="D74" s="121"/>
      <c r="E74" s="121"/>
    </row>
    <row r="75" spans="3:5" ht="21.75" thickBot="1">
      <c r="C75" s="167" t="s">
        <v>88</v>
      </c>
      <c r="D75" s="168"/>
      <c r="E75" s="169"/>
    </row>
  </sheetData>
  <mergeCells count="73">
    <mergeCell ref="C74:E74"/>
    <mergeCell ref="C75:E75"/>
    <mergeCell ref="C68:E68"/>
    <mergeCell ref="C69:E69"/>
    <mergeCell ref="C70:E70"/>
    <mergeCell ref="C71:E71"/>
    <mergeCell ref="C72:E72"/>
    <mergeCell ref="C73:E73"/>
    <mergeCell ref="C67:E67"/>
    <mergeCell ref="C55:E55"/>
    <mergeCell ref="C56:E56"/>
    <mergeCell ref="C57:E57"/>
    <mergeCell ref="C58:E58"/>
    <mergeCell ref="C60:E60"/>
    <mergeCell ref="C61:E61"/>
    <mergeCell ref="C62:E62"/>
    <mergeCell ref="C63:E63"/>
    <mergeCell ref="C64:E64"/>
    <mergeCell ref="C65:E65"/>
    <mergeCell ref="C66:E66"/>
    <mergeCell ref="C54:E54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8:E18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2:E2"/>
    <mergeCell ref="C3:E3"/>
    <mergeCell ref="C4:E4"/>
    <mergeCell ref="C5:E5"/>
    <mergeCell ref="C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J73"/>
  <sheetViews>
    <sheetView showGridLines="0" zoomScale="95" zoomScaleNormal="95" zoomScaleSheetLayoutView="130" workbookViewId="0">
      <selection activeCell="F3" sqref="F3:I3"/>
    </sheetView>
  </sheetViews>
  <sheetFormatPr baseColWidth="10" defaultRowHeight="15"/>
  <cols>
    <col min="5" max="5" width="32" customWidth="1"/>
    <col min="6" max="9" width="22" customWidth="1"/>
    <col min="10" max="10" width="31" customWidth="1"/>
  </cols>
  <sheetData>
    <row r="1" spans="5:10" ht="30.75" customHeight="1">
      <c r="E1" s="170" t="s">
        <v>15</v>
      </c>
      <c r="F1" s="171" t="s">
        <v>16</v>
      </c>
      <c r="G1" s="172"/>
      <c r="H1" s="172"/>
      <c r="I1" s="173"/>
      <c r="J1" s="59" t="s">
        <v>108</v>
      </c>
    </row>
    <row r="2" spans="5:10" ht="30.75" customHeight="1">
      <c r="E2" s="170"/>
      <c r="F2" s="174" t="s">
        <v>17</v>
      </c>
      <c r="G2" s="175"/>
      <c r="H2" s="175"/>
      <c r="I2" s="176"/>
      <c r="J2" s="59" t="s">
        <v>110</v>
      </c>
    </row>
    <row r="3" spans="5:10" ht="30.75" customHeight="1">
      <c r="E3" s="170"/>
      <c r="F3" s="174" t="s">
        <v>109</v>
      </c>
      <c r="G3" s="175"/>
      <c r="H3" s="175"/>
      <c r="I3" s="176"/>
      <c r="J3" s="59" t="s">
        <v>111</v>
      </c>
    </row>
    <row r="5" spans="5:10" ht="18.75">
      <c r="E5" s="8"/>
    </row>
    <row r="6" spans="5:10" ht="1.5" customHeight="1">
      <c r="E6" s="15"/>
      <c r="F6" s="16"/>
      <c r="G6" s="16"/>
      <c r="H6" s="16"/>
      <c r="I6" s="16"/>
      <c r="J6" s="16"/>
    </row>
    <row r="7" spans="5:10" ht="19.5" thickBot="1">
      <c r="E7" s="8"/>
    </row>
    <row r="8" spans="5:10" ht="15.75" thickBot="1">
      <c r="E8" s="18" t="s">
        <v>92</v>
      </c>
      <c r="F8" s="98" t="s">
        <v>105</v>
      </c>
      <c r="G8" s="99">
        <v>0.3</v>
      </c>
      <c r="H8" s="98"/>
      <c r="I8" s="69"/>
      <c r="J8" s="70"/>
    </row>
    <row r="9" spans="5:10" ht="15.75" thickBot="1">
      <c r="E9" s="89" t="s">
        <v>106</v>
      </c>
      <c r="F9" s="2">
        <v>4000000</v>
      </c>
      <c r="G9" s="100">
        <f>(F9*30%)</f>
        <v>1200000</v>
      </c>
      <c r="H9" s="100">
        <f>+F9+G9</f>
        <v>5200000</v>
      </c>
      <c r="I9" s="71"/>
      <c r="J9" s="71"/>
    </row>
    <row r="10" spans="5:10">
      <c r="E10" s="84"/>
      <c r="F10" s="85"/>
      <c r="G10" s="71"/>
      <c r="H10" s="71"/>
      <c r="I10" s="71"/>
      <c r="J10" s="71"/>
    </row>
    <row r="11" spans="5:10">
      <c r="E11" s="84"/>
      <c r="F11" s="86"/>
      <c r="G11" s="71"/>
      <c r="H11" s="71"/>
      <c r="I11" s="71"/>
      <c r="J11" s="71"/>
    </row>
    <row r="12" spans="5:10">
      <c r="E12" s="87"/>
      <c r="F12" s="85"/>
      <c r="G12" s="71"/>
      <c r="H12" s="71"/>
      <c r="I12" s="71"/>
      <c r="J12" s="71"/>
    </row>
    <row r="13" spans="5:10">
      <c r="E13" s="88"/>
      <c r="F13" s="86"/>
      <c r="G13" s="71"/>
      <c r="H13" s="71"/>
      <c r="I13" s="71"/>
      <c r="J13" s="71"/>
    </row>
    <row r="14" spans="5:10">
      <c r="E14" s="84"/>
      <c r="F14" s="84"/>
      <c r="G14" s="72"/>
      <c r="H14" s="72"/>
      <c r="I14" s="72"/>
      <c r="J14" s="72"/>
    </row>
    <row r="17" spans="5:10" ht="19.5" customHeight="1">
      <c r="E17" s="8"/>
    </row>
    <row r="18" spans="5:10" ht="1.5" customHeight="1">
      <c r="E18" s="15"/>
      <c r="F18" s="16"/>
      <c r="G18" s="16"/>
      <c r="H18" s="16"/>
      <c r="I18" s="16"/>
      <c r="J18" s="16"/>
    </row>
    <row r="19" spans="5:10" ht="19.5" thickBot="1">
      <c r="E19" s="8"/>
    </row>
    <row r="20" spans="5:10" ht="15.75" thickBot="1">
      <c r="E20" s="18" t="s">
        <v>92</v>
      </c>
      <c r="F20" s="17" t="s">
        <v>11</v>
      </c>
      <c r="G20" s="17" t="s">
        <v>12</v>
      </c>
      <c r="H20" s="17" t="s">
        <v>13</v>
      </c>
      <c r="I20" s="17" t="s">
        <v>14</v>
      </c>
      <c r="J20" s="18" t="s">
        <v>0</v>
      </c>
    </row>
    <row r="21" spans="5:10">
      <c r="E21" s="6" t="s">
        <v>30</v>
      </c>
      <c r="F21" s="7">
        <v>0</v>
      </c>
      <c r="G21" s="7">
        <v>0</v>
      </c>
      <c r="H21" s="7">
        <v>0</v>
      </c>
      <c r="I21" s="7">
        <v>0</v>
      </c>
      <c r="J21" s="11">
        <f>AVERAGE(F21:I21)</f>
        <v>0</v>
      </c>
    </row>
    <row r="22" spans="5:10">
      <c r="E22" s="3" t="s">
        <v>31</v>
      </c>
      <c r="F22" s="10">
        <v>0</v>
      </c>
      <c r="G22" s="10">
        <v>0</v>
      </c>
      <c r="H22" s="10">
        <v>0</v>
      </c>
      <c r="I22" s="10">
        <v>0</v>
      </c>
      <c r="J22" s="12">
        <f>AVERAGE(F22:I22)</f>
        <v>0</v>
      </c>
    </row>
    <row r="23" spans="5:10">
      <c r="E23" s="3" t="s">
        <v>27</v>
      </c>
      <c r="F23" s="2">
        <v>0</v>
      </c>
      <c r="G23" s="2">
        <v>0</v>
      </c>
      <c r="H23" s="2">
        <v>0</v>
      </c>
      <c r="I23" s="2">
        <v>0</v>
      </c>
      <c r="J23" s="13">
        <f>AVERAGE(F23:I23)</f>
        <v>0</v>
      </c>
    </row>
    <row r="24" spans="5:10">
      <c r="E24" s="9" t="s">
        <v>28</v>
      </c>
      <c r="F24" s="10">
        <v>0</v>
      </c>
      <c r="G24" s="10">
        <v>0</v>
      </c>
      <c r="H24" s="10">
        <v>0</v>
      </c>
      <c r="I24" s="10">
        <v>0</v>
      </c>
      <c r="J24" s="12">
        <f>AVERAGE(F24:I24)</f>
        <v>0</v>
      </c>
    </row>
    <row r="25" spans="5:10" ht="15.75" thickBot="1">
      <c r="E25" s="64" t="s">
        <v>29</v>
      </c>
      <c r="F25" s="5">
        <v>0</v>
      </c>
      <c r="G25" s="5">
        <v>0</v>
      </c>
      <c r="H25" s="5">
        <v>0</v>
      </c>
      <c r="I25" s="5">
        <v>0</v>
      </c>
      <c r="J25" s="14">
        <f>AVERAGE(F25:I25)</f>
        <v>0</v>
      </c>
    </row>
    <row r="29" spans="5:10" ht="19.5" customHeight="1">
      <c r="E29" s="8"/>
    </row>
    <row r="30" spans="5:10" ht="1.5" customHeight="1">
      <c r="E30" s="15"/>
      <c r="F30" s="16"/>
      <c r="G30" s="16"/>
      <c r="H30" s="16"/>
      <c r="I30" s="16"/>
      <c r="J30" s="16"/>
    </row>
    <row r="31" spans="5:10" ht="19.5" thickBot="1">
      <c r="E31" s="8"/>
    </row>
    <row r="32" spans="5:10" ht="15.75" thickBot="1">
      <c r="E32" s="18" t="s">
        <v>92</v>
      </c>
      <c r="F32" s="17" t="s">
        <v>11</v>
      </c>
      <c r="G32" s="17" t="s">
        <v>12</v>
      </c>
      <c r="H32" s="17" t="s">
        <v>13</v>
      </c>
      <c r="I32" s="17" t="s">
        <v>14</v>
      </c>
      <c r="J32" s="18" t="s">
        <v>0</v>
      </c>
    </row>
    <row r="33" spans="5:10">
      <c r="E33" s="6" t="s">
        <v>19</v>
      </c>
      <c r="F33" s="7">
        <v>2000000</v>
      </c>
      <c r="G33" s="7">
        <v>13000000</v>
      </c>
      <c r="H33" s="7">
        <v>15000000</v>
      </c>
      <c r="I33" s="7">
        <v>16000000</v>
      </c>
      <c r="J33" s="11">
        <f>AVERAGE(F33:I33)</f>
        <v>11500000</v>
      </c>
    </row>
    <row r="34" spans="5:10">
      <c r="E34" s="9" t="s">
        <v>20</v>
      </c>
      <c r="F34" s="10">
        <v>0</v>
      </c>
      <c r="G34" s="10">
        <v>0</v>
      </c>
      <c r="H34" s="10">
        <v>0</v>
      </c>
      <c r="I34" s="10">
        <v>0</v>
      </c>
      <c r="J34" s="12">
        <f>AVERAGE(F34:I34)</f>
        <v>0</v>
      </c>
    </row>
    <row r="35" spans="5:10">
      <c r="E35" s="3" t="s">
        <v>21</v>
      </c>
      <c r="F35" s="2">
        <v>0</v>
      </c>
      <c r="G35" s="2">
        <v>0</v>
      </c>
      <c r="H35" s="2">
        <v>0</v>
      </c>
      <c r="I35" s="2">
        <v>0</v>
      </c>
      <c r="J35" s="13">
        <f>AVERAGE(F35:I35)</f>
        <v>0</v>
      </c>
    </row>
    <row r="36" spans="5:10">
      <c r="E36" s="9" t="s">
        <v>22</v>
      </c>
      <c r="F36" s="10">
        <v>0</v>
      </c>
      <c r="G36" s="10">
        <v>0</v>
      </c>
      <c r="H36" s="10">
        <v>0</v>
      </c>
      <c r="I36" s="10">
        <v>0</v>
      </c>
      <c r="J36" s="12">
        <f>AVERAGE(F36:I36)</f>
        <v>0</v>
      </c>
    </row>
    <row r="37" spans="5:10" ht="15.75" thickBot="1">
      <c r="E37" s="4" t="s">
        <v>90</v>
      </c>
      <c r="F37" s="5">
        <v>0</v>
      </c>
      <c r="G37" s="5">
        <v>0</v>
      </c>
      <c r="H37" s="5">
        <v>0</v>
      </c>
      <c r="I37" s="5">
        <v>0</v>
      </c>
      <c r="J37" s="14">
        <f>AVERAGE(F37:I37)</f>
        <v>0</v>
      </c>
    </row>
    <row r="41" spans="5:10" ht="19.5" customHeight="1">
      <c r="E41" s="8"/>
    </row>
    <row r="42" spans="5:10" ht="1.5" customHeight="1">
      <c r="E42" s="15"/>
      <c r="F42" s="16"/>
      <c r="G42" s="16"/>
      <c r="H42" s="16"/>
      <c r="I42" s="16"/>
      <c r="J42" s="16"/>
    </row>
    <row r="43" spans="5:10" ht="19.5" thickBot="1">
      <c r="E43" s="8"/>
    </row>
    <row r="44" spans="5:10" ht="15.75" thickBot="1">
      <c r="E44" s="18" t="s">
        <v>92</v>
      </c>
      <c r="F44" s="17" t="s">
        <v>11</v>
      </c>
      <c r="G44" s="17" t="s">
        <v>12</v>
      </c>
      <c r="H44" s="17" t="s">
        <v>13</v>
      </c>
      <c r="I44" s="17" t="s">
        <v>14</v>
      </c>
      <c r="J44" s="18" t="s">
        <v>0</v>
      </c>
    </row>
    <row r="45" spans="5:10">
      <c r="E45" s="6" t="s">
        <v>32</v>
      </c>
      <c r="F45" s="7">
        <v>2000000</v>
      </c>
      <c r="G45" s="7">
        <v>1000000</v>
      </c>
      <c r="H45" s="7">
        <v>6000000</v>
      </c>
      <c r="I45" s="7">
        <v>1200000</v>
      </c>
      <c r="J45" s="11">
        <f>AVERAGE(F45:I45)</f>
        <v>2550000</v>
      </c>
    </row>
    <row r="46" spans="5:10">
      <c r="E46" s="9" t="s">
        <v>23</v>
      </c>
      <c r="F46" s="10">
        <v>0</v>
      </c>
      <c r="G46" s="10">
        <v>0</v>
      </c>
      <c r="H46" s="10">
        <v>0</v>
      </c>
      <c r="I46" s="10">
        <v>0</v>
      </c>
      <c r="J46" s="12">
        <f>AVERAGE(F46:I46)</f>
        <v>0</v>
      </c>
    </row>
    <row r="47" spans="5:10">
      <c r="E47" s="3" t="s">
        <v>24</v>
      </c>
      <c r="F47" s="2">
        <v>0</v>
      </c>
      <c r="G47" s="2">
        <v>0</v>
      </c>
      <c r="H47" s="2">
        <v>0</v>
      </c>
      <c r="I47" s="2">
        <v>0</v>
      </c>
      <c r="J47" s="13">
        <f>AVERAGE(F47:I47)</f>
        <v>0</v>
      </c>
    </row>
    <row r="48" spans="5:10">
      <c r="E48" s="9" t="s">
        <v>25</v>
      </c>
      <c r="F48" s="10">
        <v>0</v>
      </c>
      <c r="G48" s="10">
        <v>0</v>
      </c>
      <c r="H48" s="10">
        <v>0</v>
      </c>
      <c r="I48" s="10">
        <v>0</v>
      </c>
      <c r="J48" s="12">
        <f>AVERAGE(F48:I48)</f>
        <v>0</v>
      </c>
    </row>
    <row r="49" spans="5:10" ht="15.75" thickBot="1">
      <c r="E49" s="4" t="s">
        <v>26</v>
      </c>
      <c r="F49" s="5">
        <v>0</v>
      </c>
      <c r="G49" s="5">
        <v>0</v>
      </c>
      <c r="H49" s="5">
        <v>0</v>
      </c>
      <c r="I49" s="5">
        <v>0</v>
      </c>
      <c r="J49" s="14">
        <f>AVERAGE(F49:I49)</f>
        <v>0</v>
      </c>
    </row>
    <row r="53" spans="5:10" ht="19.5" customHeight="1">
      <c r="E53" s="8"/>
    </row>
    <row r="54" spans="5:10" ht="1.5" customHeight="1">
      <c r="E54" s="15"/>
      <c r="F54" s="16"/>
      <c r="G54" s="16"/>
      <c r="H54" s="16"/>
      <c r="I54" s="16"/>
      <c r="J54" s="16"/>
    </row>
    <row r="55" spans="5:10" ht="19.5" thickBot="1">
      <c r="E55" s="8"/>
    </row>
    <row r="56" spans="5:10" ht="15.75" thickBot="1">
      <c r="E56" s="19" t="s">
        <v>5</v>
      </c>
      <c r="F56" s="17" t="s">
        <v>11</v>
      </c>
      <c r="G56" s="17" t="s">
        <v>12</v>
      </c>
      <c r="H56" s="17" t="s">
        <v>13</v>
      </c>
      <c r="I56" s="17" t="s">
        <v>14</v>
      </c>
      <c r="J56" s="20" t="s">
        <v>0</v>
      </c>
    </row>
    <row r="57" spans="5:10">
      <c r="E57" s="6" t="s">
        <v>33</v>
      </c>
      <c r="F57" s="7">
        <v>1600000</v>
      </c>
      <c r="G57" s="7">
        <v>1650000</v>
      </c>
      <c r="H57" s="7">
        <v>1264444</v>
      </c>
      <c r="I57" s="7">
        <v>1132560</v>
      </c>
      <c r="J57" s="11">
        <f>AVERAGE(F57:I57)</f>
        <v>1411751</v>
      </c>
    </row>
    <row r="58" spans="5:10">
      <c r="E58" s="9" t="s">
        <v>34</v>
      </c>
      <c r="F58" s="10">
        <v>0</v>
      </c>
      <c r="G58" s="10">
        <v>0</v>
      </c>
      <c r="H58" s="10">
        <v>0</v>
      </c>
      <c r="I58" s="10">
        <v>0</v>
      </c>
      <c r="J58" s="12">
        <f>AVERAGE(F58:I58)</f>
        <v>0</v>
      </c>
    </row>
    <row r="59" spans="5:10">
      <c r="E59" s="3" t="s">
        <v>22</v>
      </c>
      <c r="F59" s="2">
        <v>0</v>
      </c>
      <c r="G59" s="2">
        <v>0</v>
      </c>
      <c r="H59" s="2">
        <v>0</v>
      </c>
      <c r="I59" s="2">
        <v>0</v>
      </c>
      <c r="J59" s="13">
        <f>AVERAGE(F59:I59)</f>
        <v>0</v>
      </c>
    </row>
    <row r="60" spans="5:10">
      <c r="E60" s="9"/>
      <c r="F60" s="10">
        <v>0</v>
      </c>
      <c r="G60" s="10">
        <v>0</v>
      </c>
      <c r="H60" s="10">
        <v>0</v>
      </c>
      <c r="I60" s="10">
        <v>0</v>
      </c>
      <c r="J60" s="12">
        <f>AVERAGE(F60:I60)</f>
        <v>0</v>
      </c>
    </row>
    <row r="61" spans="5:10" ht="15.75" thickBot="1">
      <c r="E61" s="4"/>
      <c r="F61" s="5">
        <v>0</v>
      </c>
      <c r="G61" s="5">
        <v>0</v>
      </c>
      <c r="H61" s="5">
        <v>0</v>
      </c>
      <c r="I61" s="5">
        <v>0</v>
      </c>
      <c r="J61" s="14">
        <f>AVERAGE(F61:I61)</f>
        <v>0</v>
      </c>
    </row>
    <row r="65" spans="5:10" ht="18.75">
      <c r="E65" s="8"/>
    </row>
    <row r="66" spans="5:10" ht="18.75">
      <c r="E66" s="15"/>
      <c r="F66" s="16"/>
      <c r="G66" s="16"/>
      <c r="H66" s="16"/>
      <c r="I66" s="16"/>
      <c r="J66" s="16"/>
    </row>
    <row r="67" spans="5:10" ht="19.5" thickBot="1">
      <c r="E67" s="8"/>
    </row>
    <row r="68" spans="5:10" ht="15.75" thickBot="1">
      <c r="E68" s="19" t="s">
        <v>5</v>
      </c>
      <c r="F68" s="17" t="s">
        <v>11</v>
      </c>
      <c r="G68" s="17" t="s">
        <v>12</v>
      </c>
      <c r="H68" s="17" t="s">
        <v>13</v>
      </c>
      <c r="I68" s="17" t="s">
        <v>14</v>
      </c>
      <c r="J68" s="20" t="s">
        <v>0</v>
      </c>
    </row>
    <row r="69" spans="5:10">
      <c r="E69" s="6"/>
      <c r="F69" s="7"/>
      <c r="G69" s="7"/>
      <c r="H69" s="7"/>
      <c r="I69" s="7"/>
      <c r="J69" s="11"/>
    </row>
    <row r="70" spans="5:10">
      <c r="E70" s="9"/>
      <c r="F70" s="10">
        <v>0</v>
      </c>
      <c r="G70" s="10">
        <v>0</v>
      </c>
      <c r="H70" s="10">
        <v>0</v>
      </c>
      <c r="I70" s="10">
        <v>0</v>
      </c>
      <c r="J70" s="12">
        <f>AVERAGE(F70:I70)</f>
        <v>0</v>
      </c>
    </row>
    <row r="71" spans="5:10">
      <c r="E71" s="3"/>
      <c r="F71" s="2">
        <v>0</v>
      </c>
      <c r="G71" s="2">
        <v>0</v>
      </c>
      <c r="H71" s="2">
        <v>0</v>
      </c>
      <c r="I71" s="2">
        <v>0</v>
      </c>
      <c r="J71" s="13">
        <f>AVERAGE(F71:I71)</f>
        <v>0</v>
      </c>
    </row>
    <row r="72" spans="5:10">
      <c r="E72" s="9"/>
      <c r="F72" s="10">
        <v>0</v>
      </c>
      <c r="G72" s="10">
        <v>0</v>
      </c>
      <c r="H72" s="10">
        <v>0</v>
      </c>
      <c r="I72" s="10">
        <v>0</v>
      </c>
      <c r="J72" s="12">
        <f>AVERAGE(F72:I72)</f>
        <v>0</v>
      </c>
    </row>
    <row r="73" spans="5:10" ht="15.75" thickBot="1">
      <c r="E73" s="4"/>
      <c r="F73" s="5">
        <v>0</v>
      </c>
      <c r="G73" s="5">
        <v>0</v>
      </c>
      <c r="H73" s="5">
        <v>0</v>
      </c>
      <c r="I73" s="5">
        <v>0</v>
      </c>
      <c r="J73" s="14">
        <f>AVERAGE(F73:I73)</f>
        <v>0</v>
      </c>
    </row>
  </sheetData>
  <mergeCells count="4">
    <mergeCell ref="E1:E3"/>
    <mergeCell ref="F1:I1"/>
    <mergeCell ref="F2:I2"/>
    <mergeCell ref="F3:I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A18"/>
  <sheetViews>
    <sheetView showGridLines="0" topLeftCell="G1" zoomScale="80" zoomScaleNormal="80" workbookViewId="0">
      <selection activeCell="O2" sqref="O2"/>
    </sheetView>
  </sheetViews>
  <sheetFormatPr baseColWidth="10" defaultRowHeight="15"/>
  <cols>
    <col min="3" max="6" width="38.5703125" customWidth="1"/>
    <col min="7" max="14" width="21.140625" style="36" customWidth="1"/>
    <col min="15" max="15" width="28" style="36" customWidth="1"/>
    <col min="16" max="27" width="21.140625" style="36" customWidth="1"/>
    <col min="28" max="28" width="21.42578125" style="35" customWidth="1"/>
    <col min="29" max="16384" width="11.42578125" style="35"/>
  </cols>
  <sheetData>
    <row r="2" spans="3:27" customFormat="1" ht="29.25" customHeight="1">
      <c r="G2" s="36"/>
      <c r="H2" s="36"/>
      <c r="I2" s="181"/>
      <c r="J2" s="184" t="s">
        <v>16</v>
      </c>
      <c r="K2" s="184"/>
      <c r="L2" s="184"/>
      <c r="M2" s="184"/>
      <c r="N2" s="184"/>
      <c r="O2" s="59" t="s">
        <v>113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3:27" customFormat="1" ht="29.25" customHeight="1">
      <c r="G3" s="36"/>
      <c r="H3" s="36"/>
      <c r="I3" s="182"/>
      <c r="J3" s="185" t="s">
        <v>18</v>
      </c>
      <c r="K3" s="185"/>
      <c r="L3" s="185"/>
      <c r="M3" s="185"/>
      <c r="N3" s="185"/>
      <c r="O3" s="59" t="s">
        <v>110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3:27" customFormat="1" ht="29.25" customHeight="1">
      <c r="G4" s="36"/>
      <c r="H4" s="36"/>
      <c r="I4" s="183"/>
      <c r="J4" s="185" t="s">
        <v>112</v>
      </c>
      <c r="K4" s="185"/>
      <c r="L4" s="185"/>
      <c r="M4" s="185"/>
      <c r="N4" s="185"/>
      <c r="O4" s="59" t="s">
        <v>111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3:27" customFormat="1" ht="15.75">
      <c r="G5" s="61"/>
      <c r="H5" s="62"/>
      <c r="I5" s="6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3:27" customFormat="1" ht="15.75">
      <c r="G6" s="61"/>
      <c r="H6" s="62"/>
      <c r="I6" s="6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3:27" customFormat="1" ht="15.75">
      <c r="G7" s="61"/>
      <c r="H7" s="62"/>
      <c r="I7" s="6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3:27" customFormat="1" ht="15.75">
      <c r="G8" s="61"/>
      <c r="H8" s="62"/>
      <c r="I8" s="6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3:27" customFormat="1" ht="15.75">
      <c r="G9" s="61"/>
      <c r="H9" s="62"/>
      <c r="I9" s="6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3:27" customFormat="1"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3:27" customFormat="1" ht="15.75" thickBot="1"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3:27" customFormat="1" ht="15.75" customHeight="1">
      <c r="C12" s="179" t="s">
        <v>94</v>
      </c>
      <c r="D12" s="177"/>
      <c r="E12" s="177"/>
      <c r="F12" s="180"/>
      <c r="G12" s="177" t="s">
        <v>1</v>
      </c>
      <c r="H12" s="177"/>
      <c r="I12" s="177"/>
      <c r="J12" s="177"/>
      <c r="K12" s="177"/>
      <c r="L12" s="177" t="s">
        <v>2</v>
      </c>
      <c r="M12" s="177"/>
      <c r="N12" s="177"/>
      <c r="O12" s="178"/>
      <c r="P12" s="179" t="s">
        <v>3</v>
      </c>
      <c r="Q12" s="177"/>
      <c r="R12" s="177"/>
      <c r="S12" s="177"/>
      <c r="T12" s="179" t="s">
        <v>4</v>
      </c>
      <c r="U12" s="177"/>
      <c r="V12" s="177"/>
      <c r="W12" s="178"/>
      <c r="X12" s="36"/>
      <c r="Y12" s="36"/>
      <c r="Z12" s="36"/>
      <c r="AA12" s="36"/>
    </row>
    <row r="13" spans="3:27" customFormat="1" ht="30" customHeight="1" thickBot="1">
      <c r="C13" s="31" t="s">
        <v>5</v>
      </c>
      <c r="D13" s="32" t="s">
        <v>6</v>
      </c>
      <c r="E13" s="32" t="s">
        <v>10</v>
      </c>
      <c r="F13" s="32" t="s">
        <v>9</v>
      </c>
      <c r="G13" s="41" t="s">
        <v>5</v>
      </c>
      <c r="H13" s="32" t="s">
        <v>6</v>
      </c>
      <c r="I13" s="32" t="s">
        <v>7</v>
      </c>
      <c r="J13" s="32" t="s">
        <v>8</v>
      </c>
      <c r="K13" s="33" t="s">
        <v>9</v>
      </c>
      <c r="L13" s="31" t="s">
        <v>5</v>
      </c>
      <c r="M13" s="32" t="s">
        <v>6</v>
      </c>
      <c r="N13" s="32" t="s">
        <v>10</v>
      </c>
      <c r="O13" s="32" t="s">
        <v>9</v>
      </c>
      <c r="P13" s="31" t="s">
        <v>5</v>
      </c>
      <c r="Q13" s="32" t="s">
        <v>6</v>
      </c>
      <c r="R13" s="32" t="s">
        <v>10</v>
      </c>
      <c r="S13" s="32" t="s">
        <v>9</v>
      </c>
      <c r="T13" s="31" t="s">
        <v>5</v>
      </c>
      <c r="U13" s="32" t="s">
        <v>6</v>
      </c>
      <c r="V13" s="32" t="s">
        <v>10</v>
      </c>
      <c r="W13" s="32" t="s">
        <v>9</v>
      </c>
      <c r="X13" s="36"/>
      <c r="Y13" s="36"/>
      <c r="Z13" s="36"/>
      <c r="AA13" s="36"/>
    </row>
    <row r="14" spans="3:27" ht="15.75" thickBot="1">
      <c r="C14" s="54"/>
      <c r="D14" s="39"/>
      <c r="E14" s="39"/>
      <c r="F14" s="90">
        <f>D14*E14</f>
        <v>0</v>
      </c>
      <c r="G14" s="42" t="s">
        <v>107</v>
      </c>
      <c r="H14" s="37">
        <v>2</v>
      </c>
      <c r="I14" s="37">
        <v>8000000</v>
      </c>
      <c r="J14" s="91">
        <v>101700</v>
      </c>
      <c r="K14" s="94">
        <f t="shared" ref="K14:K18" si="0">H14*(I14+J14)</f>
        <v>16203400</v>
      </c>
      <c r="L14" s="45" t="s">
        <v>30</v>
      </c>
      <c r="M14" s="28">
        <v>1</v>
      </c>
      <c r="N14" s="28">
        <v>200000</v>
      </c>
      <c r="O14" s="97">
        <f>M14*N14</f>
        <v>200000</v>
      </c>
      <c r="P14" s="51"/>
      <c r="Q14" s="22"/>
      <c r="R14" s="22"/>
      <c r="S14" s="95">
        <f>Q14*R14</f>
        <v>0</v>
      </c>
      <c r="T14" s="48"/>
      <c r="U14" s="25"/>
      <c r="V14" s="25"/>
      <c r="W14" s="96">
        <f>U14*V14</f>
        <v>0</v>
      </c>
    </row>
    <row r="15" spans="3:27" ht="15.75" thickBot="1">
      <c r="C15" s="55"/>
      <c r="D15" s="34"/>
      <c r="E15" s="34"/>
      <c r="F15" s="90">
        <f t="shared" ref="F15:F18" si="1">D15*E15</f>
        <v>0</v>
      </c>
      <c r="G15" s="43"/>
      <c r="H15" s="21"/>
      <c r="I15" s="21"/>
      <c r="J15" s="92"/>
      <c r="K15" s="94">
        <f t="shared" si="0"/>
        <v>0</v>
      </c>
      <c r="L15" s="46" t="s">
        <v>31</v>
      </c>
      <c r="M15" s="29">
        <v>2</v>
      </c>
      <c r="N15" s="29">
        <v>121212</v>
      </c>
      <c r="O15" s="97">
        <f t="shared" ref="O15:O18" si="2">M15*N15</f>
        <v>242424</v>
      </c>
      <c r="P15" s="52"/>
      <c r="Q15" s="23"/>
      <c r="R15" s="23"/>
      <c r="S15" s="95">
        <f t="shared" ref="S15:S18" si="3">Q15*R15</f>
        <v>0</v>
      </c>
      <c r="T15" s="49"/>
      <c r="U15" s="26"/>
      <c r="V15" s="26"/>
      <c r="W15" s="96">
        <f t="shared" ref="W15:W17" si="4">U15*V15</f>
        <v>0</v>
      </c>
    </row>
    <row r="16" spans="3:27" ht="15.75" thickBot="1">
      <c r="C16" s="55"/>
      <c r="D16" s="34"/>
      <c r="E16" s="34"/>
      <c r="F16" s="90">
        <f t="shared" si="1"/>
        <v>0</v>
      </c>
      <c r="G16" s="43"/>
      <c r="H16" s="21"/>
      <c r="I16" s="21"/>
      <c r="J16" s="92"/>
      <c r="K16" s="94">
        <f t="shared" si="0"/>
        <v>0</v>
      </c>
      <c r="L16" s="46" t="s">
        <v>27</v>
      </c>
      <c r="M16" s="29">
        <v>1</v>
      </c>
      <c r="N16" s="29">
        <v>121212</v>
      </c>
      <c r="O16" s="97">
        <f t="shared" si="2"/>
        <v>121212</v>
      </c>
      <c r="P16" s="52"/>
      <c r="Q16" s="23"/>
      <c r="R16" s="23"/>
      <c r="S16" s="95">
        <f t="shared" si="3"/>
        <v>0</v>
      </c>
      <c r="T16" s="49"/>
      <c r="U16" s="26"/>
      <c r="V16" s="26"/>
      <c r="W16" s="96">
        <f t="shared" si="4"/>
        <v>0</v>
      </c>
    </row>
    <row r="17" spans="3:23" ht="15.75" thickBot="1">
      <c r="C17" s="55"/>
      <c r="D17" s="34"/>
      <c r="E17" s="34"/>
      <c r="F17" s="90">
        <f t="shared" si="1"/>
        <v>0</v>
      </c>
      <c r="G17" s="43"/>
      <c r="H17" s="21"/>
      <c r="I17" s="21"/>
      <c r="J17" s="92"/>
      <c r="K17" s="94">
        <f t="shared" si="0"/>
        <v>0</v>
      </c>
      <c r="L17" s="46" t="s">
        <v>28</v>
      </c>
      <c r="M17" s="29">
        <v>1</v>
      </c>
      <c r="N17" s="29">
        <v>1212</v>
      </c>
      <c r="O17" s="97">
        <f t="shared" si="2"/>
        <v>1212</v>
      </c>
      <c r="P17" s="52"/>
      <c r="Q17" s="23"/>
      <c r="R17" s="23"/>
      <c r="S17" s="95">
        <f t="shared" si="3"/>
        <v>0</v>
      </c>
      <c r="T17" s="49"/>
      <c r="U17" s="26"/>
      <c r="V17" s="26"/>
      <c r="W17" s="96">
        <f t="shared" si="4"/>
        <v>0</v>
      </c>
    </row>
    <row r="18" spans="3:23" ht="15.75" thickBot="1">
      <c r="C18" s="56"/>
      <c r="D18" s="40"/>
      <c r="E18" s="40"/>
      <c r="F18" s="90">
        <f t="shared" si="1"/>
        <v>0</v>
      </c>
      <c r="G18" s="44"/>
      <c r="H18" s="38"/>
      <c r="I18" s="38"/>
      <c r="J18" s="93"/>
      <c r="K18" s="94">
        <f t="shared" si="0"/>
        <v>0</v>
      </c>
      <c r="L18" s="47" t="s">
        <v>29</v>
      </c>
      <c r="M18" s="30">
        <v>1</v>
      </c>
      <c r="N18" s="30">
        <v>11232435</v>
      </c>
      <c r="O18" s="97">
        <f t="shared" si="2"/>
        <v>11232435</v>
      </c>
      <c r="P18" s="53"/>
      <c r="Q18" s="24"/>
      <c r="R18" s="24"/>
      <c r="S18" s="95">
        <f t="shared" si="3"/>
        <v>0</v>
      </c>
      <c r="T18" s="50"/>
      <c r="U18" s="27"/>
      <c r="V18" s="27"/>
      <c r="W18" s="96">
        <f>U18*V18</f>
        <v>0</v>
      </c>
    </row>
  </sheetData>
  <mergeCells count="9">
    <mergeCell ref="L12:O12"/>
    <mergeCell ref="P12:S12"/>
    <mergeCell ref="T12:W12"/>
    <mergeCell ref="C12:F12"/>
    <mergeCell ref="I2:I4"/>
    <mergeCell ref="J2:N2"/>
    <mergeCell ref="J3:N3"/>
    <mergeCell ref="J4:N4"/>
    <mergeCell ref="G12:K12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G46"/>
  <sheetViews>
    <sheetView showGridLines="0" workbookViewId="0">
      <selection activeCell="F34" sqref="F34"/>
    </sheetView>
  </sheetViews>
  <sheetFormatPr baseColWidth="10" defaultRowHeight="15"/>
  <cols>
    <col min="2" max="2" width="31.28515625" customWidth="1"/>
    <col min="3" max="4" width="9.85546875" customWidth="1"/>
    <col min="5" max="5" width="46.140625" customWidth="1"/>
    <col min="6" max="6" width="27.42578125" customWidth="1"/>
    <col min="7" max="7" width="26.140625" customWidth="1"/>
  </cols>
  <sheetData>
    <row r="2" spans="3:7" ht="22.5" customHeight="1">
      <c r="C2" s="181"/>
      <c r="D2" s="102"/>
      <c r="E2" s="171" t="s">
        <v>16</v>
      </c>
      <c r="F2" s="188"/>
      <c r="G2" s="59" t="s">
        <v>114</v>
      </c>
    </row>
    <row r="3" spans="3:7" ht="22.5" customHeight="1">
      <c r="C3" s="182"/>
      <c r="D3" s="103"/>
      <c r="E3" s="174" t="s">
        <v>17</v>
      </c>
      <c r="F3" s="175"/>
      <c r="G3" s="59" t="s">
        <v>110</v>
      </c>
    </row>
    <row r="4" spans="3:7" ht="22.5" customHeight="1">
      <c r="C4" s="183"/>
      <c r="D4" s="104"/>
      <c r="E4" s="174" t="s">
        <v>115</v>
      </c>
      <c r="F4" s="175"/>
      <c r="G4" s="59" t="s">
        <v>111</v>
      </c>
    </row>
    <row r="5" spans="3:7">
      <c r="C5" s="57"/>
      <c r="D5" s="57"/>
      <c r="E5" s="57"/>
      <c r="F5" s="58"/>
      <c r="G5" s="58"/>
    </row>
    <row r="6" spans="3:7" ht="15.75" thickBot="1">
      <c r="C6" s="57"/>
      <c r="D6" s="57"/>
      <c r="E6" s="57"/>
      <c r="F6" s="58"/>
      <c r="G6" s="58"/>
    </row>
    <row r="7" spans="3:7" ht="15.75" thickBot="1">
      <c r="E7" s="186" t="s">
        <v>93</v>
      </c>
      <c r="F7" s="187"/>
    </row>
    <row r="8" spans="3:7">
      <c r="E8" s="65"/>
      <c r="F8" s="65"/>
    </row>
    <row r="9" spans="3:7" ht="15.75" thickBot="1">
      <c r="E9" s="65"/>
      <c r="F9" s="65"/>
    </row>
    <row r="10" spans="3:7">
      <c r="E10" s="74" t="s">
        <v>101</v>
      </c>
      <c r="F10" s="73" t="s">
        <v>95</v>
      </c>
    </row>
    <row r="11" spans="3:7">
      <c r="E11" s="60" t="str">
        <f>'COSTEO NEC PROC'!G14</f>
        <v>asistentes</v>
      </c>
      <c r="F11" s="78">
        <f>'COSTEO NEC PROC'!K14</f>
        <v>16203400</v>
      </c>
    </row>
    <row r="12" spans="3:7">
      <c r="E12" s="60">
        <f>'COSTEO NEC PROC'!G15</f>
        <v>0</v>
      </c>
      <c r="F12" s="78">
        <v>35000000</v>
      </c>
    </row>
    <row r="13" spans="3:7">
      <c r="E13" s="60">
        <f>'COSTEO NEC PROC'!G16</f>
        <v>0</v>
      </c>
      <c r="F13" s="78">
        <v>27000000</v>
      </c>
    </row>
    <row r="14" spans="3:7">
      <c r="E14" s="60">
        <f>'COSTEO NEC PROC'!G17</f>
        <v>0</v>
      </c>
      <c r="F14" s="78">
        <f>'COSTEO NEC PROC'!K17</f>
        <v>0</v>
      </c>
    </row>
    <row r="15" spans="3:7">
      <c r="E15" s="60">
        <f>'COSTEO NEC PROC'!G18</f>
        <v>0</v>
      </c>
      <c r="F15" s="78">
        <f>'COSTEO NEC PROC'!K18</f>
        <v>0</v>
      </c>
    </row>
    <row r="16" spans="3:7">
      <c r="E16" s="60">
        <f>'COSTEO NEC PROC'!G19</f>
        <v>0</v>
      </c>
      <c r="F16" s="78">
        <f>'COSTEO NEC PROC'!K19</f>
        <v>0</v>
      </c>
    </row>
    <row r="17" spans="5:6">
      <c r="E17" s="75" t="s">
        <v>104</v>
      </c>
      <c r="F17" s="79">
        <f>SUM(F11:F16)</f>
        <v>78203400</v>
      </c>
    </row>
    <row r="18" spans="5:6">
      <c r="E18" s="60" t="str">
        <f>'COSTEO NEC PROC'!L14</f>
        <v>ARRIENDO</v>
      </c>
      <c r="F18" s="78">
        <v>60000000</v>
      </c>
    </row>
    <row r="19" spans="5:6">
      <c r="E19" s="60" t="str">
        <f>'COSTEO NEC PROC'!L15</f>
        <v>BOTIQUINES TE</v>
      </c>
      <c r="F19" s="78">
        <f>'COSTEO NEC PROC'!O15</f>
        <v>242424</v>
      </c>
    </row>
    <row r="20" spans="5:6">
      <c r="E20" s="60" t="str">
        <f>'COSTEO NEC PROC'!L16</f>
        <v>Servicio Luz</v>
      </c>
      <c r="F20" s="78">
        <f>'COSTEO NEC PROC'!O16</f>
        <v>121212</v>
      </c>
    </row>
    <row r="21" spans="5:6">
      <c r="E21" s="60" t="str">
        <f>'COSTEO NEC PROC'!L17</f>
        <v>Servicio Agua</v>
      </c>
      <c r="F21" s="78">
        <f>'COSTEO NEC PROC'!O17</f>
        <v>1212</v>
      </c>
    </row>
    <row r="22" spans="5:6">
      <c r="E22" s="60" t="str">
        <f>'COSTEO NEC PROC'!L18</f>
        <v>Servicio de Teléfono</v>
      </c>
      <c r="F22" s="78">
        <f>'COSTEO NEC PROC'!O18</f>
        <v>11232435</v>
      </c>
    </row>
    <row r="23" spans="5:6">
      <c r="E23" s="75" t="s">
        <v>96</v>
      </c>
      <c r="F23" s="79">
        <f>SUM(F18:F22)</f>
        <v>71597283</v>
      </c>
    </row>
    <row r="24" spans="5:6">
      <c r="E24" s="60">
        <f>'COSTEO NEC PROC'!P14</f>
        <v>0</v>
      </c>
      <c r="F24" s="78">
        <f>+'COSTEO NEC PROC'!O14</f>
        <v>200000</v>
      </c>
    </row>
    <row r="25" spans="5:6">
      <c r="E25" s="60">
        <f>'COSTEO NEC PROC'!P15</f>
        <v>0</v>
      </c>
      <c r="F25" s="78">
        <f>+'COSTEO NEC PROC'!O15</f>
        <v>242424</v>
      </c>
    </row>
    <row r="26" spans="5:6">
      <c r="E26" s="60">
        <f>'COSTEO NEC PROC'!P16</f>
        <v>0</v>
      </c>
      <c r="F26" s="78">
        <f>+'COSTEO NEC PROC'!O16</f>
        <v>121212</v>
      </c>
    </row>
    <row r="27" spans="5:6">
      <c r="E27" s="60">
        <f>'COSTEO NEC PROC'!P17</f>
        <v>0</v>
      </c>
      <c r="F27" s="78">
        <f>+'COSTEO NEC PROC'!O17</f>
        <v>1212</v>
      </c>
    </row>
    <row r="28" spans="5:6">
      <c r="E28" s="75" t="s">
        <v>97</v>
      </c>
      <c r="F28" s="79">
        <f>SUM(F24:F27)</f>
        <v>564848</v>
      </c>
    </row>
    <row r="29" spans="5:6">
      <c r="E29" s="60">
        <f>'COSTEO NEC PROC'!T14</f>
        <v>0</v>
      </c>
      <c r="F29" s="78">
        <f>'COSTEO NEC PROC'!W14</f>
        <v>0</v>
      </c>
    </row>
    <row r="30" spans="5:6">
      <c r="E30" s="60">
        <f>'COSTEO NEC PROC'!T15</f>
        <v>0</v>
      </c>
      <c r="F30" s="78">
        <f>'COSTEO NEC PROC'!W15</f>
        <v>0</v>
      </c>
    </row>
    <row r="31" spans="5:6">
      <c r="E31" s="60">
        <f>'COSTEO NEC PROC'!T16</f>
        <v>0</v>
      </c>
      <c r="F31" s="78">
        <f>'COSTEO NEC PROC'!W16</f>
        <v>0</v>
      </c>
    </row>
    <row r="32" spans="5:6">
      <c r="E32" s="60">
        <f>'COSTEO NEC PROC'!T17</f>
        <v>0</v>
      </c>
      <c r="F32" s="78">
        <v>20000000</v>
      </c>
    </row>
    <row r="33" spans="3:6">
      <c r="E33" s="60">
        <f>'COSTEO NEC PROC'!T18</f>
        <v>0</v>
      </c>
      <c r="F33" s="78">
        <f>'COSTEO NEC PROC'!W18</f>
        <v>0</v>
      </c>
    </row>
    <row r="34" spans="3:6">
      <c r="E34" s="75" t="s">
        <v>98</v>
      </c>
      <c r="F34" s="79">
        <f>SUM(F29:F33)</f>
        <v>20000000</v>
      </c>
    </row>
    <row r="35" spans="3:6">
      <c r="E35" s="60">
        <f>'COSTEO NEC PROC'!C14</f>
        <v>0</v>
      </c>
      <c r="F35" s="78">
        <f>'COSTEO NEC PROC'!F14</f>
        <v>0</v>
      </c>
    </row>
    <row r="36" spans="3:6">
      <c r="E36" s="60">
        <f>'COSTEO NEC PROC'!C15</f>
        <v>0</v>
      </c>
      <c r="F36" s="78">
        <f>'COSTEO NEC PROC'!F15</f>
        <v>0</v>
      </c>
    </row>
    <row r="37" spans="3:6">
      <c r="E37" s="60">
        <f>'COSTEO NEC PROC'!C16</f>
        <v>0</v>
      </c>
      <c r="F37" s="78">
        <f>'COSTEO NEC PROC'!F16</f>
        <v>0</v>
      </c>
    </row>
    <row r="38" spans="3:6">
      <c r="E38" s="60">
        <f>'COSTEO NEC PROC'!C17</f>
        <v>0</v>
      </c>
      <c r="F38" s="78">
        <f>'COSTEO NEC PROC'!F17</f>
        <v>0</v>
      </c>
    </row>
    <row r="39" spans="3:6">
      <c r="E39" s="75" t="s">
        <v>99</v>
      </c>
      <c r="F39" s="79">
        <f>SUM(F35:F38)</f>
        <v>0</v>
      </c>
    </row>
    <row r="40" spans="3:6" s="35" customFormat="1">
      <c r="E40" s="82"/>
      <c r="F40" s="83"/>
    </row>
    <row r="41" spans="3:6">
      <c r="E41" s="76" t="s">
        <v>100</v>
      </c>
      <c r="F41" s="80">
        <f>SUM(F39+F34+F28+F23+F17)</f>
        <v>170365531</v>
      </c>
    </row>
    <row r="45" spans="3:6">
      <c r="C45" s="101"/>
      <c r="D45" s="101"/>
    </row>
    <row r="46" spans="3:6">
      <c r="C46" s="65"/>
      <c r="D46" s="65"/>
      <c r="E46" s="105" t="s">
        <v>117</v>
      </c>
      <c r="F46" s="65" t="s">
        <v>116</v>
      </c>
    </row>
  </sheetData>
  <mergeCells count="5">
    <mergeCell ref="E7:F7"/>
    <mergeCell ref="C2:C4"/>
    <mergeCell ref="E2:F2"/>
    <mergeCell ref="E3:F3"/>
    <mergeCell ref="E4:F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5A63F-8B98-48CF-B3CC-97E16971FFAC}">
  <dimension ref="C10:G12"/>
  <sheetViews>
    <sheetView showGridLines="0" tabSelected="1" workbookViewId="0">
      <selection activeCell="I9" sqref="I9"/>
    </sheetView>
  </sheetViews>
  <sheetFormatPr baseColWidth="10" defaultRowHeight="15"/>
  <cols>
    <col min="1" max="1" width="15" bestFit="1" customWidth="1"/>
    <col min="2" max="2" width="15.7109375" bestFit="1" customWidth="1"/>
    <col min="3" max="3" width="15" bestFit="1" customWidth="1"/>
    <col min="4" max="4" width="22.85546875" bestFit="1" customWidth="1"/>
    <col min="5" max="5" width="15.7109375" bestFit="1" customWidth="1"/>
    <col min="6" max="6" width="15.28515625" bestFit="1" customWidth="1"/>
    <col min="7" max="8" width="30" bestFit="1" customWidth="1"/>
    <col min="9" max="10" width="12.5703125" bestFit="1" customWidth="1"/>
  </cols>
  <sheetData>
    <row r="10" spans="3:7">
      <c r="D10" s="77" t="s">
        <v>102</v>
      </c>
    </row>
    <row r="11" spans="3:7">
      <c r="D11" t="s">
        <v>96</v>
      </c>
      <c r="E11" t="s">
        <v>98</v>
      </c>
      <c r="F11" t="s">
        <v>99</v>
      </c>
      <c r="G11" t="s">
        <v>97</v>
      </c>
    </row>
    <row r="12" spans="3:7">
      <c r="C12" t="s">
        <v>103</v>
      </c>
      <c r="D12" s="81">
        <v>71597283</v>
      </c>
      <c r="E12" s="81">
        <v>20000000</v>
      </c>
      <c r="F12" s="81">
        <v>0</v>
      </c>
      <c r="G12" s="81">
        <v>564848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INICIO</vt:lpstr>
      <vt:lpstr>FACTORES</vt:lpstr>
      <vt:lpstr>ESTUDIO DE MERCADO</vt:lpstr>
      <vt:lpstr>COSTEO NEC PROC</vt:lpstr>
      <vt:lpstr>PPTO TRIMESTRAL PROCEDIMIENTO</vt:lpstr>
      <vt:lpstr>GRAFICA PPTO.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Profe_Claudia_Sena</dc:creator>
  <cp:lastModifiedBy>SENA</cp:lastModifiedBy>
  <dcterms:created xsi:type="dcterms:W3CDTF">2021-04-06T02:08:48Z</dcterms:created>
  <dcterms:modified xsi:type="dcterms:W3CDTF">2022-09-07T18:09:44Z</dcterms:modified>
</cp:coreProperties>
</file>